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jone\ShareFile\Personal Folders\NATCA\IT COMM\New NATCA website\NCEPT\"/>
    </mc:Choice>
  </mc:AlternateContent>
  <xr:revisionPtr revIDLastSave="0" documentId="8_{0FDAAF49-6166-465E-8796-E187F9A0199C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2019-12-18-07-46-48" sheetId="1" r:id="rId1"/>
  </sheets>
  <definedNames>
    <definedName name="_xlnm._FilterDatabase" localSheetId="0" hidden="1">'2019-12-18-07-46-48'!$A$7:$AT$7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6" i="1" l="1"/>
  <c r="K313" i="1"/>
  <c r="K307" i="1"/>
  <c r="K305" i="1"/>
  <c r="K303" i="1"/>
  <c r="K299" i="1"/>
  <c r="Y299" i="1" s="1"/>
  <c r="AC299" i="1" s="1"/>
  <c r="K296" i="1"/>
  <c r="K294" i="1"/>
  <c r="K293" i="1"/>
  <c r="K292" i="1"/>
  <c r="K290" i="1"/>
  <c r="K288" i="1"/>
  <c r="K284" i="1"/>
  <c r="K282" i="1"/>
  <c r="L282" i="1" s="1"/>
  <c r="K281" i="1"/>
  <c r="K278" i="1"/>
  <c r="Y278" i="1" s="1"/>
  <c r="AC278" i="1" s="1"/>
  <c r="K275" i="1"/>
  <c r="K274" i="1"/>
  <c r="K272" i="1"/>
  <c r="K271" i="1"/>
  <c r="K270" i="1"/>
  <c r="K266" i="1"/>
  <c r="K264" i="1"/>
  <c r="K263" i="1"/>
  <c r="K261" i="1"/>
  <c r="K259" i="1"/>
  <c r="K258" i="1"/>
  <c r="K257" i="1"/>
  <c r="K256" i="1"/>
  <c r="K255" i="1"/>
  <c r="K253" i="1"/>
  <c r="K248" i="1"/>
  <c r="Y248" i="1" s="1"/>
  <c r="AC248" i="1" s="1"/>
  <c r="K245" i="1"/>
  <c r="K244" i="1"/>
  <c r="K239" i="1"/>
  <c r="K238" i="1"/>
  <c r="K237" i="1"/>
  <c r="K234" i="1"/>
  <c r="K233" i="1"/>
  <c r="K231" i="1"/>
  <c r="K229" i="1"/>
  <c r="K228" i="1"/>
  <c r="K227" i="1"/>
  <c r="K224" i="1"/>
  <c r="K223" i="1"/>
  <c r="K222" i="1"/>
  <c r="K219" i="1"/>
  <c r="K217" i="1"/>
  <c r="K214" i="1"/>
  <c r="K213" i="1"/>
  <c r="K212" i="1"/>
  <c r="K210" i="1"/>
  <c r="K209" i="1"/>
  <c r="K208" i="1"/>
  <c r="K207" i="1"/>
  <c r="K206" i="1"/>
  <c r="K205" i="1"/>
  <c r="K201" i="1"/>
  <c r="K199" i="1"/>
  <c r="K194" i="1"/>
  <c r="K193" i="1"/>
  <c r="K190" i="1"/>
  <c r="K188" i="1"/>
  <c r="K187" i="1"/>
  <c r="K186" i="1"/>
  <c r="K185" i="1"/>
  <c r="K184" i="1"/>
  <c r="K182" i="1"/>
  <c r="K181" i="1"/>
  <c r="K180" i="1"/>
  <c r="K179" i="1"/>
  <c r="K177" i="1"/>
  <c r="K175" i="1"/>
  <c r="K173" i="1"/>
  <c r="K171" i="1"/>
  <c r="K170" i="1"/>
  <c r="K169" i="1"/>
  <c r="K166" i="1"/>
  <c r="K165" i="1"/>
  <c r="K162" i="1"/>
  <c r="K161" i="1"/>
  <c r="K159" i="1"/>
  <c r="K156" i="1"/>
  <c r="K153" i="1"/>
  <c r="K152" i="1"/>
  <c r="K146" i="1"/>
  <c r="K145" i="1"/>
  <c r="K144" i="1"/>
  <c r="K142" i="1"/>
  <c r="K141" i="1"/>
  <c r="K136" i="1"/>
  <c r="K135" i="1"/>
  <c r="K130" i="1"/>
  <c r="K128" i="1"/>
  <c r="K125" i="1"/>
  <c r="K124" i="1"/>
  <c r="K123" i="1"/>
  <c r="K122" i="1"/>
  <c r="K121" i="1"/>
  <c r="K120" i="1"/>
  <c r="K119" i="1"/>
  <c r="K118" i="1"/>
  <c r="K117" i="1"/>
  <c r="K116" i="1"/>
  <c r="K114" i="1"/>
  <c r="K113" i="1"/>
  <c r="K112" i="1"/>
  <c r="K110" i="1"/>
  <c r="K109" i="1"/>
  <c r="K107" i="1"/>
  <c r="K106" i="1"/>
  <c r="K105" i="1"/>
  <c r="K102" i="1"/>
  <c r="K96" i="1"/>
  <c r="K95" i="1"/>
  <c r="K94" i="1"/>
  <c r="K92" i="1"/>
  <c r="K88" i="1"/>
  <c r="K83" i="1"/>
  <c r="K82" i="1"/>
  <c r="K78" i="1"/>
  <c r="K76" i="1"/>
  <c r="K74" i="1"/>
  <c r="K72" i="1"/>
  <c r="K69" i="1"/>
  <c r="K66" i="1"/>
  <c r="K58" i="1"/>
  <c r="K57" i="1"/>
  <c r="K50" i="1"/>
  <c r="K47" i="1"/>
  <c r="K45" i="1"/>
  <c r="K43" i="1"/>
  <c r="K38" i="1"/>
  <c r="K36" i="1"/>
  <c r="K34" i="1"/>
  <c r="K33" i="1"/>
  <c r="K31" i="1"/>
  <c r="K29" i="1"/>
  <c r="K28" i="1"/>
  <c r="K27" i="1"/>
  <c r="K26" i="1"/>
  <c r="K21" i="1"/>
  <c r="K20" i="1"/>
  <c r="K19" i="1"/>
  <c r="K18" i="1"/>
  <c r="K17" i="1"/>
  <c r="K14" i="1"/>
  <c r="K12" i="1"/>
  <c r="K11" i="1"/>
  <c r="AG320" i="1"/>
  <c r="AF320" i="1"/>
  <c r="T320" i="1"/>
  <c r="N320" i="1"/>
  <c r="P320" i="1" s="1"/>
  <c r="K320" i="1"/>
  <c r="AG319" i="1"/>
  <c r="AF319" i="1"/>
  <c r="T319" i="1"/>
  <c r="AA319" i="1" s="1"/>
  <c r="N319" i="1"/>
  <c r="P319" i="1" s="1"/>
  <c r="K319" i="1"/>
  <c r="AI319" i="1" s="1"/>
  <c r="AG318" i="1"/>
  <c r="AF318" i="1"/>
  <c r="T318" i="1"/>
  <c r="N318" i="1"/>
  <c r="K318" i="1"/>
  <c r="L318" i="1" s="1"/>
  <c r="AG317" i="1"/>
  <c r="AF317" i="1"/>
  <c r="T317" i="1"/>
  <c r="N317" i="1"/>
  <c r="K317" i="1"/>
  <c r="AG316" i="1"/>
  <c r="AF316" i="1"/>
  <c r="T316" i="1"/>
  <c r="N316" i="1"/>
  <c r="P316" i="1" s="1"/>
  <c r="AG315" i="1"/>
  <c r="AF315" i="1"/>
  <c r="T315" i="1"/>
  <c r="N315" i="1"/>
  <c r="P315" i="1" s="1"/>
  <c r="K315" i="1"/>
  <c r="L315" i="1" s="1"/>
  <c r="AB315" i="1" s="1"/>
  <c r="AG314" i="1"/>
  <c r="AF314" i="1"/>
  <c r="T314" i="1"/>
  <c r="N314" i="1"/>
  <c r="K314" i="1"/>
  <c r="L314" i="1" s="1"/>
  <c r="AB314" i="1" s="1"/>
  <c r="AG313" i="1"/>
  <c r="AF313" i="1"/>
  <c r="T313" i="1"/>
  <c r="P313" i="1"/>
  <c r="N313" i="1"/>
  <c r="AG312" i="1"/>
  <c r="AF312" i="1"/>
  <c r="T312" i="1"/>
  <c r="N312" i="1"/>
  <c r="P312" i="1" s="1"/>
  <c r="K312" i="1"/>
  <c r="AG311" i="1"/>
  <c r="AF311" i="1"/>
  <c r="T311" i="1"/>
  <c r="N311" i="1"/>
  <c r="AE311" i="1" s="1"/>
  <c r="K311" i="1"/>
  <c r="L311" i="1" s="1"/>
  <c r="AG310" i="1"/>
  <c r="AF310" i="1"/>
  <c r="T310" i="1"/>
  <c r="N310" i="1"/>
  <c r="K310" i="1"/>
  <c r="AG309" i="1"/>
  <c r="AF309" i="1"/>
  <c r="T309" i="1"/>
  <c r="N309" i="1"/>
  <c r="AE309" i="1" s="1"/>
  <c r="K309" i="1"/>
  <c r="L309" i="1" s="1"/>
  <c r="AB309" i="1" s="1"/>
  <c r="AG308" i="1"/>
  <c r="AF308" i="1"/>
  <c r="T308" i="1"/>
  <c r="N308" i="1"/>
  <c r="P308" i="1" s="1"/>
  <c r="K308" i="1"/>
  <c r="AG307" i="1"/>
  <c r="AF307" i="1"/>
  <c r="T307" i="1"/>
  <c r="N307" i="1"/>
  <c r="L307" i="1"/>
  <c r="AB307" i="1" s="1"/>
  <c r="AG306" i="1"/>
  <c r="AF306" i="1"/>
  <c r="T306" i="1"/>
  <c r="N306" i="1"/>
  <c r="K306" i="1"/>
  <c r="AG305" i="1"/>
  <c r="AF305" i="1"/>
  <c r="AE305" i="1"/>
  <c r="T305" i="1"/>
  <c r="P305" i="1"/>
  <c r="N305" i="1"/>
  <c r="AG304" i="1"/>
  <c r="AF304" i="1"/>
  <c r="AE304" i="1"/>
  <c r="T304" i="1"/>
  <c r="P304" i="1"/>
  <c r="N304" i="1"/>
  <c r="K304" i="1"/>
  <c r="AG303" i="1"/>
  <c r="AF303" i="1"/>
  <c r="T303" i="1"/>
  <c r="N303" i="1"/>
  <c r="AE303" i="1" s="1"/>
  <c r="L303" i="1"/>
  <c r="AB303" i="1" s="1"/>
  <c r="AG302" i="1"/>
  <c r="AF302" i="1"/>
  <c r="T302" i="1"/>
  <c r="N302" i="1"/>
  <c r="K302" i="1"/>
  <c r="AG301" i="1"/>
  <c r="AF301" i="1"/>
  <c r="T301" i="1"/>
  <c r="P301" i="1"/>
  <c r="N301" i="1"/>
  <c r="L301" i="1"/>
  <c r="K301" i="1"/>
  <c r="AM301" i="1" s="1"/>
  <c r="AG300" i="1"/>
  <c r="AF300" i="1"/>
  <c r="T300" i="1"/>
  <c r="N300" i="1"/>
  <c r="P300" i="1" s="1"/>
  <c r="AI300" i="1" s="1"/>
  <c r="K300" i="1"/>
  <c r="AA300" i="1" s="1"/>
  <c r="AG299" i="1"/>
  <c r="AF299" i="1"/>
  <c r="T299" i="1"/>
  <c r="N299" i="1"/>
  <c r="P299" i="1" s="1"/>
  <c r="AG298" i="1"/>
  <c r="AF298" i="1"/>
  <c r="T298" i="1"/>
  <c r="N298" i="1"/>
  <c r="K298" i="1"/>
  <c r="L298" i="1" s="1"/>
  <c r="AB298" i="1" s="1"/>
  <c r="AG297" i="1"/>
  <c r="AF297" i="1"/>
  <c r="T297" i="1"/>
  <c r="N297" i="1"/>
  <c r="AE297" i="1" s="1"/>
  <c r="K297" i="1"/>
  <c r="AG296" i="1"/>
  <c r="AF296" i="1"/>
  <c r="T296" i="1"/>
  <c r="N296" i="1"/>
  <c r="P296" i="1" s="1"/>
  <c r="L296" i="1"/>
  <c r="AB296" i="1" s="1"/>
  <c r="AG295" i="1"/>
  <c r="AF295" i="1"/>
  <c r="T295" i="1"/>
  <c r="N295" i="1"/>
  <c r="L295" i="1"/>
  <c r="K295" i="1"/>
  <c r="AG294" i="1"/>
  <c r="AF294" i="1"/>
  <c r="T294" i="1"/>
  <c r="P294" i="1"/>
  <c r="N294" i="1"/>
  <c r="AG293" i="1"/>
  <c r="AF293" i="1"/>
  <c r="T293" i="1"/>
  <c r="N293" i="1"/>
  <c r="P293" i="1" s="1"/>
  <c r="AG292" i="1"/>
  <c r="AF292" i="1"/>
  <c r="T292" i="1"/>
  <c r="N292" i="1"/>
  <c r="P292" i="1" s="1"/>
  <c r="Y292" i="1" s="1"/>
  <c r="L292" i="1"/>
  <c r="AB292" i="1" s="1"/>
  <c r="AG291" i="1"/>
  <c r="AF291" i="1"/>
  <c r="T291" i="1"/>
  <c r="N291" i="1"/>
  <c r="L291" i="1"/>
  <c r="AB291" i="1" s="1"/>
  <c r="K291" i="1"/>
  <c r="AG290" i="1"/>
  <c r="AF290" i="1"/>
  <c r="T290" i="1"/>
  <c r="N290" i="1"/>
  <c r="P290" i="1" s="1"/>
  <c r="AM290" i="1" s="1"/>
  <c r="AG289" i="1"/>
  <c r="AF289" i="1"/>
  <c r="T289" i="1"/>
  <c r="P289" i="1"/>
  <c r="N289" i="1"/>
  <c r="K289" i="1"/>
  <c r="AG288" i="1"/>
  <c r="AF288" i="1"/>
  <c r="T288" i="1"/>
  <c r="P288" i="1"/>
  <c r="N288" i="1"/>
  <c r="AE288" i="1" s="1"/>
  <c r="L288" i="1"/>
  <c r="AB288" i="1" s="1"/>
  <c r="AG287" i="1"/>
  <c r="AF287" i="1"/>
  <c r="T287" i="1"/>
  <c r="N287" i="1"/>
  <c r="K287" i="1"/>
  <c r="AG286" i="1"/>
  <c r="AF286" i="1"/>
  <c r="AE286" i="1"/>
  <c r="T286" i="1"/>
  <c r="N286" i="1"/>
  <c r="P286" i="1" s="1"/>
  <c r="K286" i="1"/>
  <c r="L286" i="1" s="1"/>
  <c r="AG285" i="1"/>
  <c r="AF285" i="1"/>
  <c r="T285" i="1"/>
  <c r="N285" i="1"/>
  <c r="K285" i="1"/>
  <c r="AG284" i="1"/>
  <c r="AF284" i="1"/>
  <c r="AE284" i="1"/>
  <c r="Y284" i="1"/>
  <c r="AC284" i="1" s="1"/>
  <c r="T284" i="1"/>
  <c r="P284" i="1"/>
  <c r="AA284" i="1" s="1"/>
  <c r="N284" i="1"/>
  <c r="L284" i="1"/>
  <c r="AG283" i="1"/>
  <c r="AF283" i="1"/>
  <c r="T283" i="1"/>
  <c r="N283" i="1"/>
  <c r="K283" i="1"/>
  <c r="AG282" i="1"/>
  <c r="AF282" i="1"/>
  <c r="T282" i="1"/>
  <c r="N282" i="1"/>
  <c r="P282" i="1" s="1"/>
  <c r="AG281" i="1"/>
  <c r="AF281" i="1"/>
  <c r="T281" i="1"/>
  <c r="N281" i="1"/>
  <c r="P281" i="1" s="1"/>
  <c r="AG280" i="1"/>
  <c r="AF280" i="1"/>
  <c r="T280" i="1"/>
  <c r="N280" i="1"/>
  <c r="K280" i="1"/>
  <c r="L280" i="1" s="1"/>
  <c r="AG279" i="1"/>
  <c r="AF279" i="1"/>
  <c r="T279" i="1"/>
  <c r="N279" i="1"/>
  <c r="K279" i="1"/>
  <c r="AG278" i="1"/>
  <c r="AF278" i="1"/>
  <c r="AE278" i="1"/>
  <c r="AA278" i="1"/>
  <c r="T278" i="1"/>
  <c r="P278" i="1"/>
  <c r="AM278" i="1" s="1"/>
  <c r="N278" i="1"/>
  <c r="L278" i="1"/>
  <c r="AG277" i="1"/>
  <c r="AF277" i="1"/>
  <c r="T277" i="1"/>
  <c r="P277" i="1"/>
  <c r="N277" i="1"/>
  <c r="AE277" i="1" s="1"/>
  <c r="K277" i="1"/>
  <c r="AI277" i="1" s="1"/>
  <c r="AG276" i="1"/>
  <c r="AF276" i="1"/>
  <c r="T276" i="1"/>
  <c r="N276" i="1"/>
  <c r="K276" i="1"/>
  <c r="L276" i="1" s="1"/>
  <c r="AG275" i="1"/>
  <c r="AF275" i="1"/>
  <c r="T275" i="1"/>
  <c r="N275" i="1"/>
  <c r="AG274" i="1"/>
  <c r="AF274" i="1"/>
  <c r="T274" i="1"/>
  <c r="N274" i="1"/>
  <c r="P274" i="1" s="1"/>
  <c r="L274" i="1"/>
  <c r="AG273" i="1"/>
  <c r="AF273" i="1"/>
  <c r="T273" i="1"/>
  <c r="N273" i="1"/>
  <c r="P273" i="1" s="1"/>
  <c r="K273" i="1"/>
  <c r="AG272" i="1"/>
  <c r="AF272" i="1"/>
  <c r="T272" i="1"/>
  <c r="P272" i="1"/>
  <c r="AA272" i="1" s="1"/>
  <c r="N272" i="1"/>
  <c r="AE272" i="1" s="1"/>
  <c r="L272" i="1"/>
  <c r="AB272" i="1" s="1"/>
  <c r="AG271" i="1"/>
  <c r="AF271" i="1"/>
  <c r="T271" i="1"/>
  <c r="N271" i="1"/>
  <c r="AG270" i="1"/>
  <c r="AF270" i="1"/>
  <c r="T270" i="1"/>
  <c r="N270" i="1"/>
  <c r="P270" i="1" s="1"/>
  <c r="AM270" i="1" s="1"/>
  <c r="L270" i="1"/>
  <c r="AB270" i="1" s="1"/>
  <c r="AG269" i="1"/>
  <c r="AF269" i="1"/>
  <c r="T269" i="1"/>
  <c r="N269" i="1"/>
  <c r="K269" i="1"/>
  <c r="AG268" i="1"/>
  <c r="AF268" i="1"/>
  <c r="AE268" i="1"/>
  <c r="T268" i="1"/>
  <c r="N268" i="1"/>
  <c r="P268" i="1" s="1"/>
  <c r="K268" i="1"/>
  <c r="L268" i="1" s="1"/>
  <c r="AB268" i="1" s="1"/>
  <c r="AG267" i="1"/>
  <c r="AF267" i="1"/>
  <c r="AB267" i="1"/>
  <c r="T267" i="1"/>
  <c r="N267" i="1"/>
  <c r="L267" i="1"/>
  <c r="K267" i="1"/>
  <c r="AG266" i="1"/>
  <c r="AF266" i="1"/>
  <c r="T266" i="1"/>
  <c r="N266" i="1"/>
  <c r="P266" i="1" s="1"/>
  <c r="L266" i="1"/>
  <c r="AG265" i="1"/>
  <c r="AF265" i="1"/>
  <c r="T265" i="1"/>
  <c r="P265" i="1"/>
  <c r="N265" i="1"/>
  <c r="K265" i="1"/>
  <c r="AG264" i="1"/>
  <c r="AF264" i="1"/>
  <c r="T264" i="1"/>
  <c r="N264" i="1"/>
  <c r="AE264" i="1" s="1"/>
  <c r="L264" i="1"/>
  <c r="AG263" i="1"/>
  <c r="AF263" i="1"/>
  <c r="T263" i="1"/>
  <c r="N263" i="1"/>
  <c r="AG262" i="1"/>
  <c r="AF262" i="1"/>
  <c r="T262" i="1"/>
  <c r="N262" i="1"/>
  <c r="P262" i="1" s="1"/>
  <c r="L262" i="1"/>
  <c r="AB262" i="1" s="1"/>
  <c r="K262" i="1"/>
  <c r="AG261" i="1"/>
  <c r="AF261" i="1"/>
  <c r="T261" i="1"/>
  <c r="P261" i="1"/>
  <c r="AN261" i="1" s="1"/>
  <c r="N261" i="1"/>
  <c r="AE261" i="1" s="1"/>
  <c r="AG260" i="1"/>
  <c r="AF260" i="1"/>
  <c r="T260" i="1"/>
  <c r="P260" i="1"/>
  <c r="N260" i="1"/>
  <c r="L260" i="1"/>
  <c r="K260" i="1"/>
  <c r="AE260" i="1" s="1"/>
  <c r="AG259" i="1"/>
  <c r="AF259" i="1"/>
  <c r="T259" i="1"/>
  <c r="N259" i="1"/>
  <c r="P259" i="1" s="1"/>
  <c r="AG258" i="1"/>
  <c r="AF258" i="1"/>
  <c r="T258" i="1"/>
  <c r="N258" i="1"/>
  <c r="AE258" i="1" s="1"/>
  <c r="L258" i="1"/>
  <c r="AG257" i="1"/>
  <c r="AF257" i="1"/>
  <c r="T257" i="1"/>
  <c r="N257" i="1"/>
  <c r="AG256" i="1"/>
  <c r="AF256" i="1"/>
  <c r="AE256" i="1"/>
  <c r="T256" i="1"/>
  <c r="P256" i="1"/>
  <c r="AA256" i="1" s="1"/>
  <c r="N256" i="1"/>
  <c r="L256" i="1"/>
  <c r="AB256" i="1" s="1"/>
  <c r="AG255" i="1"/>
  <c r="AF255" i="1"/>
  <c r="T255" i="1"/>
  <c r="N255" i="1"/>
  <c r="P255" i="1" s="1"/>
  <c r="AM254" i="1"/>
  <c r="AG254" i="1"/>
  <c r="AF254" i="1"/>
  <c r="T254" i="1"/>
  <c r="P254" i="1"/>
  <c r="AA254" i="1" s="1"/>
  <c r="N254" i="1"/>
  <c r="AE254" i="1" s="1"/>
  <c r="L254" i="1"/>
  <c r="AB254" i="1" s="1"/>
  <c r="K254" i="1"/>
  <c r="AG253" i="1"/>
  <c r="AF253" i="1"/>
  <c r="T253" i="1"/>
  <c r="N253" i="1"/>
  <c r="AG252" i="1"/>
  <c r="AF252" i="1"/>
  <c r="T252" i="1"/>
  <c r="N252" i="1"/>
  <c r="P252" i="1" s="1"/>
  <c r="K252" i="1"/>
  <c r="AG251" i="1"/>
  <c r="AF251" i="1"/>
  <c r="T251" i="1"/>
  <c r="P251" i="1"/>
  <c r="N251" i="1"/>
  <c r="K251" i="1"/>
  <c r="AE251" i="1" s="1"/>
  <c r="AG250" i="1"/>
  <c r="AF250" i="1"/>
  <c r="T250" i="1"/>
  <c r="P250" i="1"/>
  <c r="AM250" i="1" s="1"/>
  <c r="N250" i="1"/>
  <c r="AE250" i="1" s="1"/>
  <c r="L250" i="1"/>
  <c r="AB250" i="1" s="1"/>
  <c r="K250" i="1"/>
  <c r="AG249" i="1"/>
  <c r="AF249" i="1"/>
  <c r="T249" i="1"/>
  <c r="N249" i="1"/>
  <c r="K249" i="1"/>
  <c r="AG248" i="1"/>
  <c r="AF248" i="1"/>
  <c r="AE248" i="1"/>
  <c r="AA248" i="1"/>
  <c r="T248" i="1"/>
  <c r="P248" i="1"/>
  <c r="AM248" i="1" s="1"/>
  <c r="N248" i="1"/>
  <c r="L248" i="1"/>
  <c r="AG247" i="1"/>
  <c r="AF247" i="1"/>
  <c r="T247" i="1"/>
  <c r="N247" i="1"/>
  <c r="K247" i="1"/>
  <c r="AG246" i="1"/>
  <c r="AF246" i="1"/>
  <c r="T246" i="1"/>
  <c r="N246" i="1"/>
  <c r="P246" i="1" s="1"/>
  <c r="K246" i="1"/>
  <c r="Y246" i="1" s="1"/>
  <c r="AC246" i="1" s="1"/>
  <c r="AG245" i="1"/>
  <c r="AF245" i="1"/>
  <c r="T245" i="1"/>
  <c r="N245" i="1"/>
  <c r="L245" i="1"/>
  <c r="AG244" i="1"/>
  <c r="AF244" i="1"/>
  <c r="T244" i="1"/>
  <c r="P244" i="1"/>
  <c r="AI244" i="1" s="1"/>
  <c r="N244" i="1"/>
  <c r="AG243" i="1"/>
  <c r="AF243" i="1"/>
  <c r="T243" i="1"/>
  <c r="P243" i="1"/>
  <c r="N243" i="1"/>
  <c r="K243" i="1"/>
  <c r="AG242" i="1"/>
  <c r="AF242" i="1"/>
  <c r="T242" i="1"/>
  <c r="N242" i="1"/>
  <c r="L242" i="1"/>
  <c r="K242" i="1"/>
  <c r="AG241" i="1"/>
  <c r="AF241" i="1"/>
  <c r="T241" i="1"/>
  <c r="N241" i="1"/>
  <c r="K241" i="1"/>
  <c r="AG240" i="1"/>
  <c r="AF240" i="1"/>
  <c r="T240" i="1"/>
  <c r="P240" i="1"/>
  <c r="N240" i="1"/>
  <c r="K240" i="1"/>
  <c r="AA240" i="1" s="1"/>
  <c r="AG239" i="1"/>
  <c r="AF239" i="1"/>
  <c r="T239" i="1"/>
  <c r="N239" i="1"/>
  <c r="P239" i="1" s="1"/>
  <c r="AG238" i="1"/>
  <c r="AF238" i="1"/>
  <c r="T238" i="1"/>
  <c r="N238" i="1"/>
  <c r="AE238" i="1" s="1"/>
  <c r="L238" i="1"/>
  <c r="AB238" i="1" s="1"/>
  <c r="AG237" i="1"/>
  <c r="AF237" i="1"/>
  <c r="T237" i="1"/>
  <c r="N237" i="1"/>
  <c r="AG236" i="1"/>
  <c r="AF236" i="1"/>
  <c r="T236" i="1"/>
  <c r="N236" i="1"/>
  <c r="P236" i="1" s="1"/>
  <c r="K236" i="1"/>
  <c r="AG235" i="1"/>
  <c r="AF235" i="1"/>
  <c r="T235" i="1"/>
  <c r="N235" i="1"/>
  <c r="AE235" i="1" s="1"/>
  <c r="K235" i="1"/>
  <c r="AG234" i="1"/>
  <c r="AF234" i="1"/>
  <c r="T234" i="1"/>
  <c r="P234" i="1"/>
  <c r="AM234" i="1" s="1"/>
  <c r="N234" i="1"/>
  <c r="AE234" i="1" s="1"/>
  <c r="L234" i="1"/>
  <c r="AB234" i="1" s="1"/>
  <c r="AG233" i="1"/>
  <c r="AF233" i="1"/>
  <c r="T233" i="1"/>
  <c r="N233" i="1"/>
  <c r="AG232" i="1"/>
  <c r="AF232" i="1"/>
  <c r="AE232" i="1"/>
  <c r="T232" i="1"/>
  <c r="N232" i="1"/>
  <c r="P232" i="1" s="1"/>
  <c r="L232" i="1"/>
  <c r="K232" i="1"/>
  <c r="AM232" i="1" s="1"/>
  <c r="AG231" i="1"/>
  <c r="AF231" i="1"/>
  <c r="T231" i="1"/>
  <c r="N231" i="1"/>
  <c r="AG230" i="1"/>
  <c r="AF230" i="1"/>
  <c r="T230" i="1"/>
  <c r="N230" i="1"/>
  <c r="P230" i="1" s="1"/>
  <c r="L230" i="1"/>
  <c r="AB230" i="1" s="1"/>
  <c r="K230" i="1"/>
  <c r="Y230" i="1" s="1"/>
  <c r="AC230" i="1" s="1"/>
  <c r="AG229" i="1"/>
  <c r="AF229" i="1"/>
  <c r="T229" i="1"/>
  <c r="N229" i="1"/>
  <c r="L229" i="1"/>
  <c r="AG228" i="1"/>
  <c r="AF228" i="1"/>
  <c r="T228" i="1"/>
  <c r="N228" i="1"/>
  <c r="P228" i="1" s="1"/>
  <c r="AI228" i="1" s="1"/>
  <c r="AG227" i="1"/>
  <c r="AF227" i="1"/>
  <c r="T227" i="1"/>
  <c r="N227" i="1"/>
  <c r="P227" i="1" s="1"/>
  <c r="AG226" i="1"/>
  <c r="AF226" i="1"/>
  <c r="T226" i="1"/>
  <c r="N226" i="1"/>
  <c r="AE226" i="1" s="1"/>
  <c r="L226" i="1"/>
  <c r="K226" i="1"/>
  <c r="AG225" i="1"/>
  <c r="AF225" i="1"/>
  <c r="T225" i="1"/>
  <c r="N225" i="1"/>
  <c r="K225" i="1"/>
  <c r="AG224" i="1"/>
  <c r="AF224" i="1"/>
  <c r="T224" i="1"/>
  <c r="P224" i="1"/>
  <c r="AA224" i="1" s="1"/>
  <c r="N224" i="1"/>
  <c r="L224" i="1"/>
  <c r="AB224" i="1" s="1"/>
  <c r="AG223" i="1"/>
  <c r="AF223" i="1"/>
  <c r="T223" i="1"/>
  <c r="N223" i="1"/>
  <c r="P223" i="1" s="1"/>
  <c r="AG222" i="1"/>
  <c r="AF222" i="1"/>
  <c r="T222" i="1"/>
  <c r="N222" i="1"/>
  <c r="AE222" i="1" s="1"/>
  <c r="L222" i="1"/>
  <c r="AB222" i="1" s="1"/>
  <c r="AG221" i="1"/>
  <c r="AF221" i="1"/>
  <c r="T221" i="1"/>
  <c r="N221" i="1"/>
  <c r="K221" i="1"/>
  <c r="AG220" i="1"/>
  <c r="AF220" i="1"/>
  <c r="T220" i="1"/>
  <c r="N220" i="1"/>
  <c r="P220" i="1" s="1"/>
  <c r="K220" i="1"/>
  <c r="AG219" i="1"/>
  <c r="AF219" i="1"/>
  <c r="AE219" i="1"/>
  <c r="T219" i="1"/>
  <c r="P219" i="1"/>
  <c r="N219" i="1"/>
  <c r="AG218" i="1"/>
  <c r="AF218" i="1"/>
  <c r="T218" i="1"/>
  <c r="N218" i="1"/>
  <c r="AE218" i="1" s="1"/>
  <c r="L218" i="1"/>
  <c r="AB218" i="1" s="1"/>
  <c r="K218" i="1"/>
  <c r="AG217" i="1"/>
  <c r="AF217" i="1"/>
  <c r="T217" i="1"/>
  <c r="N217" i="1"/>
  <c r="AG216" i="1"/>
  <c r="AF216" i="1"/>
  <c r="T216" i="1"/>
  <c r="N216" i="1"/>
  <c r="P216" i="1" s="1"/>
  <c r="K216" i="1"/>
  <c r="AE216" i="1" s="1"/>
  <c r="AG215" i="1"/>
  <c r="AF215" i="1"/>
  <c r="T215" i="1"/>
  <c r="N215" i="1"/>
  <c r="K215" i="1"/>
  <c r="AG214" i="1"/>
  <c r="AF214" i="1"/>
  <c r="AE214" i="1"/>
  <c r="Y214" i="1"/>
  <c r="AC214" i="1" s="1"/>
  <c r="T214" i="1"/>
  <c r="N214" i="1"/>
  <c r="P214" i="1" s="1"/>
  <c r="L214" i="1"/>
  <c r="AB214" i="1" s="1"/>
  <c r="AG213" i="1"/>
  <c r="AF213" i="1"/>
  <c r="T213" i="1"/>
  <c r="N213" i="1"/>
  <c r="L213" i="1"/>
  <c r="AG212" i="1"/>
  <c r="AF212" i="1"/>
  <c r="T212" i="1"/>
  <c r="N212" i="1"/>
  <c r="P212" i="1" s="1"/>
  <c r="AI212" i="1" s="1"/>
  <c r="AG211" i="1"/>
  <c r="AF211" i="1"/>
  <c r="T211" i="1"/>
  <c r="N211" i="1"/>
  <c r="P211" i="1" s="1"/>
  <c r="K211" i="1"/>
  <c r="AG210" i="1"/>
  <c r="AF210" i="1"/>
  <c r="T210" i="1"/>
  <c r="N210" i="1"/>
  <c r="AE210" i="1" s="1"/>
  <c r="L210" i="1"/>
  <c r="AG209" i="1"/>
  <c r="AF209" i="1"/>
  <c r="T209" i="1"/>
  <c r="N209" i="1"/>
  <c r="AG208" i="1"/>
  <c r="AF208" i="1"/>
  <c r="T208" i="1"/>
  <c r="N208" i="1"/>
  <c r="P208" i="1" s="1"/>
  <c r="AA208" i="1" s="1"/>
  <c r="L208" i="1"/>
  <c r="AB208" i="1" s="1"/>
  <c r="AG207" i="1"/>
  <c r="AF207" i="1"/>
  <c r="T207" i="1"/>
  <c r="N207" i="1"/>
  <c r="P207" i="1" s="1"/>
  <c r="AG206" i="1"/>
  <c r="AF206" i="1"/>
  <c r="T206" i="1"/>
  <c r="N206" i="1"/>
  <c r="AE206" i="1" s="1"/>
  <c r="L206" i="1"/>
  <c r="AB206" i="1" s="1"/>
  <c r="AG205" i="1"/>
  <c r="AF205" i="1"/>
  <c r="T205" i="1"/>
  <c r="N205" i="1"/>
  <c r="AG204" i="1"/>
  <c r="AF204" i="1"/>
  <c r="T204" i="1"/>
  <c r="N204" i="1"/>
  <c r="P204" i="1" s="1"/>
  <c r="K204" i="1"/>
  <c r="AG203" i="1"/>
  <c r="AF203" i="1"/>
  <c r="AE203" i="1"/>
  <c r="T203" i="1"/>
  <c r="P203" i="1"/>
  <c r="N203" i="1"/>
  <c r="K203" i="1"/>
  <c r="AG202" i="1"/>
  <c r="AF202" i="1"/>
  <c r="T202" i="1"/>
  <c r="P202" i="1"/>
  <c r="AM202" i="1" s="1"/>
  <c r="N202" i="1"/>
  <c r="AE202" i="1" s="1"/>
  <c r="K202" i="1"/>
  <c r="L202" i="1" s="1"/>
  <c r="AB202" i="1" s="1"/>
  <c r="AG201" i="1"/>
  <c r="AF201" i="1"/>
  <c r="T201" i="1"/>
  <c r="N201" i="1"/>
  <c r="AG200" i="1"/>
  <c r="AF200" i="1"/>
  <c r="T200" i="1"/>
  <c r="N200" i="1"/>
  <c r="AE200" i="1" s="1"/>
  <c r="L200" i="1"/>
  <c r="K200" i="1"/>
  <c r="AG199" i="1"/>
  <c r="AF199" i="1"/>
  <c r="T199" i="1"/>
  <c r="N199" i="1"/>
  <c r="AG198" i="1"/>
  <c r="AF198" i="1"/>
  <c r="AE198" i="1"/>
  <c r="T198" i="1"/>
  <c r="N198" i="1"/>
  <c r="P198" i="1" s="1"/>
  <c r="K198" i="1"/>
  <c r="Y198" i="1" s="1"/>
  <c r="AC198" i="1" s="1"/>
  <c r="AG197" i="1"/>
  <c r="AF197" i="1"/>
  <c r="T197" i="1"/>
  <c r="N197" i="1"/>
  <c r="K197" i="1"/>
  <c r="L197" i="1" s="1"/>
  <c r="AG196" i="1"/>
  <c r="AF196" i="1"/>
  <c r="T196" i="1"/>
  <c r="N196" i="1"/>
  <c r="P196" i="1" s="1"/>
  <c r="K196" i="1"/>
  <c r="AG195" i="1"/>
  <c r="AF195" i="1"/>
  <c r="T195" i="1"/>
  <c r="N195" i="1"/>
  <c r="P195" i="1" s="1"/>
  <c r="K195" i="1"/>
  <c r="AN195" i="1" s="1"/>
  <c r="AG194" i="1"/>
  <c r="AF194" i="1"/>
  <c r="T194" i="1"/>
  <c r="N194" i="1"/>
  <c r="AG193" i="1"/>
  <c r="AF193" i="1"/>
  <c r="T193" i="1"/>
  <c r="P193" i="1"/>
  <c r="N193" i="1"/>
  <c r="AG192" i="1"/>
  <c r="AF192" i="1"/>
  <c r="T192" i="1"/>
  <c r="N192" i="1"/>
  <c r="K192" i="1"/>
  <c r="AG191" i="1"/>
  <c r="AF191" i="1"/>
  <c r="T191" i="1"/>
  <c r="N191" i="1"/>
  <c r="K191" i="1"/>
  <c r="L191" i="1" s="1"/>
  <c r="AB191" i="1" s="1"/>
  <c r="AG190" i="1"/>
  <c r="AF190" i="1"/>
  <c r="T190" i="1"/>
  <c r="N190" i="1"/>
  <c r="L190" i="1"/>
  <c r="AG189" i="1"/>
  <c r="AF189" i="1"/>
  <c r="T189" i="1"/>
  <c r="N189" i="1"/>
  <c r="AE189" i="1" s="1"/>
  <c r="K189" i="1"/>
  <c r="AG188" i="1"/>
  <c r="AF188" i="1"/>
  <c r="T188" i="1"/>
  <c r="N188" i="1"/>
  <c r="AG187" i="1"/>
  <c r="AF187" i="1"/>
  <c r="T187" i="1"/>
  <c r="N187" i="1"/>
  <c r="L187" i="1"/>
  <c r="AB187" i="1" s="1"/>
  <c r="AG186" i="1"/>
  <c r="AF186" i="1"/>
  <c r="T186" i="1"/>
  <c r="N186" i="1"/>
  <c r="AG185" i="1"/>
  <c r="AF185" i="1"/>
  <c r="T185" i="1"/>
  <c r="N185" i="1"/>
  <c r="P185" i="1" s="1"/>
  <c r="AM185" i="1" s="1"/>
  <c r="AG184" i="1"/>
  <c r="AF184" i="1"/>
  <c r="T184" i="1"/>
  <c r="N184" i="1"/>
  <c r="AE184" i="1" s="1"/>
  <c r="AG183" i="1"/>
  <c r="AF183" i="1"/>
  <c r="T183" i="1"/>
  <c r="N183" i="1"/>
  <c r="P183" i="1" s="1"/>
  <c r="L183" i="1"/>
  <c r="AB183" i="1" s="1"/>
  <c r="K183" i="1"/>
  <c r="AN183" i="1" s="1"/>
  <c r="AG182" i="1"/>
  <c r="AF182" i="1"/>
  <c r="T182" i="1"/>
  <c r="N182" i="1"/>
  <c r="L182" i="1"/>
  <c r="AI181" i="1"/>
  <c r="AG181" i="1"/>
  <c r="AF181" i="1"/>
  <c r="T181" i="1"/>
  <c r="P181" i="1"/>
  <c r="AA181" i="1" s="1"/>
  <c r="N181" i="1"/>
  <c r="AN181" i="1"/>
  <c r="AG180" i="1"/>
  <c r="AF180" i="1"/>
  <c r="AE180" i="1"/>
  <c r="T180" i="1"/>
  <c r="N180" i="1"/>
  <c r="P180" i="1" s="1"/>
  <c r="AN179" i="1"/>
  <c r="AI179" i="1"/>
  <c r="AG179" i="1"/>
  <c r="AF179" i="1"/>
  <c r="AE179" i="1"/>
  <c r="Y179" i="1"/>
  <c r="AC179" i="1" s="1"/>
  <c r="T179" i="1"/>
  <c r="N179" i="1"/>
  <c r="P179" i="1" s="1"/>
  <c r="L179" i="1"/>
  <c r="AG178" i="1"/>
  <c r="AF178" i="1"/>
  <c r="T178" i="1"/>
  <c r="N178" i="1"/>
  <c r="L178" i="1"/>
  <c r="K178" i="1"/>
  <c r="AG177" i="1"/>
  <c r="AF177" i="1"/>
  <c r="T177" i="1"/>
  <c r="N177" i="1"/>
  <c r="P177" i="1" s="1"/>
  <c r="AG176" i="1"/>
  <c r="AF176" i="1"/>
  <c r="T176" i="1"/>
  <c r="N176" i="1"/>
  <c r="K176" i="1"/>
  <c r="AG175" i="1"/>
  <c r="AF175" i="1"/>
  <c r="T175" i="1"/>
  <c r="N175" i="1"/>
  <c r="AE175" i="1" s="1"/>
  <c r="L175" i="1"/>
  <c r="AB175" i="1" s="1"/>
  <c r="AG174" i="1"/>
  <c r="AF174" i="1"/>
  <c r="T174" i="1"/>
  <c r="N174" i="1"/>
  <c r="K174" i="1"/>
  <c r="L174" i="1" s="1"/>
  <c r="AG173" i="1"/>
  <c r="AF173" i="1"/>
  <c r="T173" i="1"/>
  <c r="N173" i="1"/>
  <c r="AE173" i="1" s="1"/>
  <c r="L173" i="1"/>
  <c r="AG172" i="1"/>
  <c r="AF172" i="1"/>
  <c r="T172" i="1"/>
  <c r="N172" i="1"/>
  <c r="K172" i="1"/>
  <c r="AG171" i="1"/>
  <c r="AF171" i="1"/>
  <c r="T171" i="1"/>
  <c r="N171" i="1"/>
  <c r="L171" i="1"/>
  <c r="AB171" i="1" s="1"/>
  <c r="AG170" i="1"/>
  <c r="AF170" i="1"/>
  <c r="T170" i="1"/>
  <c r="N170" i="1"/>
  <c r="AG169" i="1"/>
  <c r="AF169" i="1"/>
  <c r="T169" i="1"/>
  <c r="N169" i="1"/>
  <c r="P169" i="1" s="1"/>
  <c r="AG168" i="1"/>
  <c r="AF168" i="1"/>
  <c r="T168" i="1"/>
  <c r="P168" i="1"/>
  <c r="AA168" i="1" s="1"/>
  <c r="N168" i="1"/>
  <c r="AE168" i="1" s="1"/>
  <c r="K168" i="1"/>
  <c r="AG167" i="1"/>
  <c r="AF167" i="1"/>
  <c r="T167" i="1"/>
  <c r="N167" i="1"/>
  <c r="P167" i="1" s="1"/>
  <c r="L167" i="1"/>
  <c r="AB167" i="1" s="1"/>
  <c r="K167" i="1"/>
  <c r="AG166" i="1"/>
  <c r="AF166" i="1"/>
  <c r="T166" i="1"/>
  <c r="N166" i="1"/>
  <c r="L166" i="1"/>
  <c r="AI165" i="1"/>
  <c r="AG165" i="1"/>
  <c r="AF165" i="1"/>
  <c r="T165" i="1"/>
  <c r="P165" i="1"/>
  <c r="AA165" i="1" s="1"/>
  <c r="N165" i="1"/>
  <c r="AN165" i="1"/>
  <c r="AG164" i="1"/>
  <c r="AF164" i="1"/>
  <c r="AE164" i="1"/>
  <c r="T164" i="1"/>
  <c r="N164" i="1"/>
  <c r="P164" i="1" s="1"/>
  <c r="K164" i="1"/>
  <c r="AG163" i="1"/>
  <c r="AF163" i="1"/>
  <c r="AE163" i="1"/>
  <c r="T163" i="1"/>
  <c r="N163" i="1"/>
  <c r="P163" i="1" s="1"/>
  <c r="K163" i="1"/>
  <c r="Y163" i="1" s="1"/>
  <c r="AC163" i="1" s="1"/>
  <c r="AG162" i="1"/>
  <c r="AF162" i="1"/>
  <c r="T162" i="1"/>
  <c r="N162" i="1"/>
  <c r="L162" i="1"/>
  <c r="AG161" i="1"/>
  <c r="AF161" i="1"/>
  <c r="T161" i="1"/>
  <c r="N161" i="1"/>
  <c r="P161" i="1" s="1"/>
  <c r="AG160" i="1"/>
  <c r="AF160" i="1"/>
  <c r="T160" i="1"/>
  <c r="N160" i="1"/>
  <c r="K160" i="1"/>
  <c r="AG159" i="1"/>
  <c r="AF159" i="1"/>
  <c r="T159" i="1"/>
  <c r="N159" i="1"/>
  <c r="L159" i="1"/>
  <c r="AB159" i="1" s="1"/>
  <c r="AG158" i="1"/>
  <c r="AF158" i="1"/>
  <c r="T158" i="1"/>
  <c r="N158" i="1"/>
  <c r="K158" i="1"/>
  <c r="L158" i="1" s="1"/>
  <c r="AG157" i="1"/>
  <c r="AF157" i="1"/>
  <c r="T157" i="1"/>
  <c r="P157" i="1"/>
  <c r="N157" i="1"/>
  <c r="K157" i="1"/>
  <c r="AM157" i="1" s="1"/>
  <c r="AG156" i="1"/>
  <c r="AF156" i="1"/>
  <c r="T156" i="1"/>
  <c r="N156" i="1"/>
  <c r="AG155" i="1"/>
  <c r="AF155" i="1"/>
  <c r="T155" i="1"/>
  <c r="N155" i="1"/>
  <c r="K155" i="1"/>
  <c r="L155" i="1" s="1"/>
  <c r="AB155" i="1" s="1"/>
  <c r="AG154" i="1"/>
  <c r="AF154" i="1"/>
  <c r="T154" i="1"/>
  <c r="N154" i="1"/>
  <c r="K154" i="1"/>
  <c r="AG153" i="1"/>
  <c r="AF153" i="1"/>
  <c r="T153" i="1"/>
  <c r="P153" i="1"/>
  <c r="N153" i="1"/>
  <c r="AG152" i="1"/>
  <c r="AF152" i="1"/>
  <c r="T152" i="1"/>
  <c r="N152" i="1"/>
  <c r="AE152" i="1" s="1"/>
  <c r="AN151" i="1"/>
  <c r="AG151" i="1"/>
  <c r="AF151" i="1"/>
  <c r="T151" i="1"/>
  <c r="N151" i="1"/>
  <c r="P151" i="1" s="1"/>
  <c r="K151" i="1"/>
  <c r="AE151" i="1" s="1"/>
  <c r="AG150" i="1"/>
  <c r="AF150" i="1"/>
  <c r="T150" i="1"/>
  <c r="N150" i="1"/>
  <c r="K150" i="1"/>
  <c r="AG149" i="1"/>
  <c r="AF149" i="1"/>
  <c r="T149" i="1"/>
  <c r="N149" i="1"/>
  <c r="P149" i="1" s="1"/>
  <c r="AA149" i="1" s="1"/>
  <c r="K149" i="1"/>
  <c r="AG148" i="1"/>
  <c r="AF148" i="1"/>
  <c r="T148" i="1"/>
  <c r="P148" i="1"/>
  <c r="AN148" i="1" s="1"/>
  <c r="N148" i="1"/>
  <c r="AE148" i="1" s="1"/>
  <c r="K148" i="1"/>
  <c r="AG147" i="1"/>
  <c r="AF147" i="1"/>
  <c r="T147" i="1"/>
  <c r="N147" i="1"/>
  <c r="K147" i="1"/>
  <c r="L147" i="1" s="1"/>
  <c r="AB147" i="1" s="1"/>
  <c r="AG146" i="1"/>
  <c r="AF146" i="1"/>
  <c r="T146" i="1"/>
  <c r="N146" i="1"/>
  <c r="L146" i="1"/>
  <c r="AG145" i="1"/>
  <c r="AF145" i="1"/>
  <c r="T145" i="1"/>
  <c r="P145" i="1"/>
  <c r="N145" i="1"/>
  <c r="AG144" i="1"/>
  <c r="AF144" i="1"/>
  <c r="T144" i="1"/>
  <c r="N144" i="1"/>
  <c r="P144" i="1" s="1"/>
  <c r="AG143" i="1"/>
  <c r="AF143" i="1"/>
  <c r="T143" i="1"/>
  <c r="N143" i="1"/>
  <c r="P143" i="1" s="1"/>
  <c r="L143" i="1"/>
  <c r="AB143" i="1" s="1"/>
  <c r="K143" i="1"/>
  <c r="AG142" i="1"/>
  <c r="AF142" i="1"/>
  <c r="T142" i="1"/>
  <c r="N142" i="1"/>
  <c r="AG141" i="1"/>
  <c r="AF141" i="1"/>
  <c r="T141" i="1"/>
  <c r="N141" i="1"/>
  <c r="P141" i="1" s="1"/>
  <c r="AG140" i="1"/>
  <c r="AF140" i="1"/>
  <c r="T140" i="1"/>
  <c r="P140" i="1"/>
  <c r="AN140" i="1" s="1"/>
  <c r="N140" i="1"/>
  <c r="AE140" i="1" s="1"/>
  <c r="K140" i="1"/>
  <c r="AG139" i="1"/>
  <c r="AF139" i="1"/>
  <c r="T139" i="1"/>
  <c r="N139" i="1"/>
  <c r="AE139" i="1" s="1"/>
  <c r="K139" i="1"/>
  <c r="L139" i="1" s="1"/>
  <c r="AB139" i="1" s="1"/>
  <c r="AG138" i="1"/>
  <c r="AF138" i="1"/>
  <c r="T138" i="1"/>
  <c r="N138" i="1"/>
  <c r="L138" i="1"/>
  <c r="K138" i="1"/>
  <c r="AG137" i="1"/>
  <c r="AF137" i="1"/>
  <c r="T137" i="1"/>
  <c r="N137" i="1"/>
  <c r="P137" i="1" s="1"/>
  <c r="K137" i="1"/>
  <c r="AG136" i="1"/>
  <c r="AF136" i="1"/>
  <c r="T136" i="1"/>
  <c r="N136" i="1"/>
  <c r="P136" i="1" s="1"/>
  <c r="AG135" i="1"/>
  <c r="AF135" i="1"/>
  <c r="T135" i="1"/>
  <c r="N135" i="1"/>
  <c r="P135" i="1" s="1"/>
  <c r="L135" i="1"/>
  <c r="AB135" i="1" s="1"/>
  <c r="AG134" i="1"/>
  <c r="AF134" i="1"/>
  <c r="T134" i="1"/>
  <c r="N134" i="1"/>
  <c r="K134" i="1"/>
  <c r="AM133" i="1"/>
  <c r="AG133" i="1"/>
  <c r="AF133" i="1"/>
  <c r="AA133" i="1"/>
  <c r="T133" i="1"/>
  <c r="P133" i="1"/>
  <c r="N133" i="1"/>
  <c r="K133" i="1"/>
  <c r="AG132" i="1"/>
  <c r="AF132" i="1"/>
  <c r="T132" i="1"/>
  <c r="P132" i="1"/>
  <c r="N132" i="1"/>
  <c r="K132" i="1"/>
  <c r="AG131" i="1"/>
  <c r="AF131" i="1"/>
  <c r="T131" i="1"/>
  <c r="N131" i="1"/>
  <c r="AE131" i="1" s="1"/>
  <c r="L131" i="1"/>
  <c r="AB131" i="1" s="1"/>
  <c r="K131" i="1"/>
  <c r="AG130" i="1"/>
  <c r="AF130" i="1"/>
  <c r="T130" i="1"/>
  <c r="N130" i="1"/>
  <c r="L130" i="1"/>
  <c r="AG129" i="1"/>
  <c r="AF129" i="1"/>
  <c r="T129" i="1"/>
  <c r="N129" i="1"/>
  <c r="P129" i="1" s="1"/>
  <c r="K129" i="1"/>
  <c r="AG128" i="1"/>
  <c r="AF128" i="1"/>
  <c r="T128" i="1"/>
  <c r="N128" i="1"/>
  <c r="P128" i="1" s="1"/>
  <c r="AG127" i="1"/>
  <c r="AF127" i="1"/>
  <c r="T127" i="1"/>
  <c r="N127" i="1"/>
  <c r="P127" i="1" s="1"/>
  <c r="K127" i="1"/>
  <c r="L127" i="1" s="1"/>
  <c r="AB127" i="1" s="1"/>
  <c r="AG126" i="1"/>
  <c r="AF126" i="1"/>
  <c r="T126" i="1"/>
  <c r="N126" i="1"/>
  <c r="K126" i="1"/>
  <c r="AG125" i="1"/>
  <c r="AF125" i="1"/>
  <c r="T125" i="1"/>
  <c r="AA125" i="1" s="1"/>
  <c r="P125" i="1"/>
  <c r="AM125" i="1" s="1"/>
  <c r="N125" i="1"/>
  <c r="AG124" i="1"/>
  <c r="AF124" i="1"/>
  <c r="T124" i="1"/>
  <c r="N124" i="1"/>
  <c r="AE124" i="1" s="1"/>
  <c r="AG123" i="1"/>
  <c r="AF123" i="1"/>
  <c r="T123" i="1"/>
  <c r="N123" i="1"/>
  <c r="AE123" i="1" s="1"/>
  <c r="L123" i="1"/>
  <c r="AB123" i="1" s="1"/>
  <c r="AG122" i="1"/>
  <c r="AF122" i="1"/>
  <c r="T122" i="1"/>
  <c r="N122" i="1"/>
  <c r="L122" i="1"/>
  <c r="AG121" i="1"/>
  <c r="AF121" i="1"/>
  <c r="T121" i="1"/>
  <c r="N121" i="1"/>
  <c r="P121" i="1" s="1"/>
  <c r="AG120" i="1"/>
  <c r="AF120" i="1"/>
  <c r="T120" i="1"/>
  <c r="N120" i="1"/>
  <c r="P120" i="1" s="1"/>
  <c r="AG119" i="1"/>
  <c r="AF119" i="1"/>
  <c r="T119" i="1"/>
  <c r="N119" i="1"/>
  <c r="P119" i="1" s="1"/>
  <c r="L119" i="1"/>
  <c r="AB119" i="1" s="1"/>
  <c r="AG118" i="1"/>
  <c r="AF118" i="1"/>
  <c r="T118" i="1"/>
  <c r="N118" i="1"/>
  <c r="AG117" i="1"/>
  <c r="AF117" i="1"/>
  <c r="T117" i="1"/>
  <c r="P117" i="1"/>
  <c r="AM117" i="1" s="1"/>
  <c r="N117" i="1"/>
  <c r="AG116" i="1"/>
  <c r="AF116" i="1"/>
  <c r="T116" i="1"/>
  <c r="N116" i="1"/>
  <c r="AE116" i="1" s="1"/>
  <c r="AG115" i="1"/>
  <c r="AF115" i="1"/>
  <c r="T115" i="1"/>
  <c r="N115" i="1"/>
  <c r="L115" i="1"/>
  <c r="AB115" i="1" s="1"/>
  <c r="K115" i="1"/>
  <c r="AG114" i="1"/>
  <c r="AF114" i="1"/>
  <c r="T114" i="1"/>
  <c r="N114" i="1"/>
  <c r="L114" i="1"/>
  <c r="AG113" i="1"/>
  <c r="AF113" i="1"/>
  <c r="T113" i="1"/>
  <c r="N113" i="1"/>
  <c r="P113" i="1" s="1"/>
  <c r="AG112" i="1"/>
  <c r="AF112" i="1"/>
  <c r="T112" i="1"/>
  <c r="N112" i="1"/>
  <c r="P112" i="1" s="1"/>
  <c r="AG111" i="1"/>
  <c r="AF111" i="1"/>
  <c r="T111" i="1"/>
  <c r="N111" i="1"/>
  <c r="P111" i="1" s="1"/>
  <c r="K111" i="1"/>
  <c r="L111" i="1" s="1"/>
  <c r="AB111" i="1" s="1"/>
  <c r="AG110" i="1"/>
  <c r="AF110" i="1"/>
  <c r="T110" i="1"/>
  <c r="N110" i="1"/>
  <c r="AG109" i="1"/>
  <c r="AF109" i="1"/>
  <c r="T109" i="1"/>
  <c r="N109" i="1"/>
  <c r="P109" i="1" s="1"/>
  <c r="AG108" i="1"/>
  <c r="AF108" i="1"/>
  <c r="T108" i="1"/>
  <c r="N108" i="1"/>
  <c r="AE108" i="1" s="1"/>
  <c r="K108" i="1"/>
  <c r="AG107" i="1"/>
  <c r="AF107" i="1"/>
  <c r="T107" i="1"/>
  <c r="N107" i="1"/>
  <c r="AE107" i="1" s="1"/>
  <c r="L107" i="1"/>
  <c r="AB107" i="1" s="1"/>
  <c r="AG106" i="1"/>
  <c r="AF106" i="1"/>
  <c r="T106" i="1"/>
  <c r="N106" i="1"/>
  <c r="L106" i="1"/>
  <c r="AG105" i="1"/>
  <c r="AF105" i="1"/>
  <c r="T105" i="1"/>
  <c r="N105" i="1"/>
  <c r="P105" i="1" s="1"/>
  <c r="AG104" i="1"/>
  <c r="AF104" i="1"/>
  <c r="T104" i="1"/>
  <c r="N104" i="1"/>
  <c r="P104" i="1" s="1"/>
  <c r="K104" i="1"/>
  <c r="AG103" i="1"/>
  <c r="AF103" i="1"/>
  <c r="T103" i="1"/>
  <c r="N103" i="1"/>
  <c r="P103" i="1" s="1"/>
  <c r="K103" i="1"/>
  <c r="L103" i="1" s="1"/>
  <c r="AB103" i="1" s="1"/>
  <c r="AG102" i="1"/>
  <c r="AF102" i="1"/>
  <c r="T102" i="1"/>
  <c r="N102" i="1"/>
  <c r="AG101" i="1"/>
  <c r="AF101" i="1"/>
  <c r="T101" i="1"/>
  <c r="N101" i="1"/>
  <c r="P101" i="1" s="1"/>
  <c r="AM101" i="1" s="1"/>
  <c r="K101" i="1"/>
  <c r="AG100" i="1"/>
  <c r="AF100" i="1"/>
  <c r="T100" i="1"/>
  <c r="P100" i="1"/>
  <c r="AN100" i="1" s="1"/>
  <c r="N100" i="1"/>
  <c r="AE100" i="1" s="1"/>
  <c r="K100" i="1"/>
  <c r="AG99" i="1"/>
  <c r="AF99" i="1"/>
  <c r="T99" i="1"/>
  <c r="N99" i="1"/>
  <c r="AE99" i="1" s="1"/>
  <c r="K99" i="1"/>
  <c r="L99" i="1" s="1"/>
  <c r="AB99" i="1" s="1"/>
  <c r="AG98" i="1"/>
  <c r="AF98" i="1"/>
  <c r="T98" i="1"/>
  <c r="N98" i="1"/>
  <c r="L98" i="1"/>
  <c r="K98" i="1"/>
  <c r="AG97" i="1"/>
  <c r="AF97" i="1"/>
  <c r="T97" i="1"/>
  <c r="N97" i="1"/>
  <c r="P97" i="1" s="1"/>
  <c r="K97" i="1"/>
  <c r="AG96" i="1"/>
  <c r="AF96" i="1"/>
  <c r="T96" i="1"/>
  <c r="N96" i="1"/>
  <c r="P96" i="1" s="1"/>
  <c r="AG95" i="1"/>
  <c r="AF95" i="1"/>
  <c r="T95" i="1"/>
  <c r="N95" i="1"/>
  <c r="P95" i="1" s="1"/>
  <c r="L95" i="1"/>
  <c r="AB95" i="1" s="1"/>
  <c r="AG94" i="1"/>
  <c r="AF94" i="1"/>
  <c r="T94" i="1"/>
  <c r="N94" i="1"/>
  <c r="AG93" i="1"/>
  <c r="AF93" i="1"/>
  <c r="T93" i="1"/>
  <c r="N93" i="1"/>
  <c r="P93" i="1" s="1"/>
  <c r="AA93" i="1" s="1"/>
  <c r="K93" i="1"/>
  <c r="AG92" i="1"/>
  <c r="AF92" i="1"/>
  <c r="T92" i="1"/>
  <c r="P92" i="1"/>
  <c r="AN92" i="1" s="1"/>
  <c r="N92" i="1"/>
  <c r="AE92" i="1" s="1"/>
  <c r="AG91" i="1"/>
  <c r="AF91" i="1"/>
  <c r="T91" i="1"/>
  <c r="N91" i="1"/>
  <c r="K91" i="1"/>
  <c r="L91" i="1" s="1"/>
  <c r="AB91" i="1" s="1"/>
  <c r="AG90" i="1"/>
  <c r="AF90" i="1"/>
  <c r="T90" i="1"/>
  <c r="N90" i="1"/>
  <c r="L90" i="1"/>
  <c r="K90" i="1"/>
  <c r="AG89" i="1"/>
  <c r="AF89" i="1"/>
  <c r="T89" i="1"/>
  <c r="P89" i="1"/>
  <c r="N89" i="1"/>
  <c r="K89" i="1"/>
  <c r="AG88" i="1"/>
  <c r="AF88" i="1"/>
  <c r="T88" i="1"/>
  <c r="N88" i="1"/>
  <c r="P88" i="1" s="1"/>
  <c r="AG87" i="1"/>
  <c r="AF87" i="1"/>
  <c r="T87" i="1"/>
  <c r="N87" i="1"/>
  <c r="P87" i="1" s="1"/>
  <c r="L87" i="1"/>
  <c r="AB87" i="1" s="1"/>
  <c r="K87" i="1"/>
  <c r="AG86" i="1"/>
  <c r="AF86" i="1"/>
  <c r="T86" i="1"/>
  <c r="N86" i="1"/>
  <c r="K86" i="1"/>
  <c r="AG85" i="1"/>
  <c r="AF85" i="1"/>
  <c r="T85" i="1"/>
  <c r="P85" i="1"/>
  <c r="AM85" i="1" s="1"/>
  <c r="N85" i="1"/>
  <c r="K85" i="1"/>
  <c r="AG84" i="1"/>
  <c r="AF84" i="1"/>
  <c r="T84" i="1"/>
  <c r="N84" i="1"/>
  <c r="P84" i="1" s="1"/>
  <c r="AN84" i="1" s="1"/>
  <c r="K84" i="1"/>
  <c r="AG83" i="1"/>
  <c r="AF83" i="1"/>
  <c r="T83" i="1"/>
  <c r="N83" i="1"/>
  <c r="AE83" i="1" s="1"/>
  <c r="L83" i="1"/>
  <c r="AB83" i="1" s="1"/>
  <c r="AG82" i="1"/>
  <c r="AF82" i="1"/>
  <c r="T82" i="1"/>
  <c r="N82" i="1"/>
  <c r="L82" i="1"/>
  <c r="AG81" i="1"/>
  <c r="AF81" i="1"/>
  <c r="T81" i="1"/>
  <c r="Y81" i="1" s="1"/>
  <c r="AC81" i="1" s="1"/>
  <c r="P81" i="1"/>
  <c r="AI81" i="1" s="1"/>
  <c r="N81" i="1"/>
  <c r="L81" i="1"/>
  <c r="K81" i="1"/>
  <c r="AG80" i="1"/>
  <c r="AF80" i="1"/>
  <c r="T80" i="1"/>
  <c r="N80" i="1"/>
  <c r="P80" i="1" s="1"/>
  <c r="AI80" i="1" s="1"/>
  <c r="K80" i="1"/>
  <c r="AG79" i="1"/>
  <c r="AF79" i="1"/>
  <c r="AE79" i="1"/>
  <c r="Y79" i="1"/>
  <c r="AC79" i="1" s="1"/>
  <c r="T79" i="1"/>
  <c r="AI79" i="1" s="1"/>
  <c r="N79" i="1"/>
  <c r="P79" i="1" s="1"/>
  <c r="L79" i="1"/>
  <c r="AB79" i="1" s="1"/>
  <c r="K79" i="1"/>
  <c r="AN79" i="1" s="1"/>
  <c r="AG78" i="1"/>
  <c r="AF78" i="1"/>
  <c r="T78" i="1"/>
  <c r="N78" i="1"/>
  <c r="AG77" i="1"/>
  <c r="AF77" i="1"/>
  <c r="T77" i="1"/>
  <c r="P77" i="1"/>
  <c r="N77" i="1"/>
  <c r="K77" i="1"/>
  <c r="AI77" i="1" s="1"/>
  <c r="AG76" i="1"/>
  <c r="AF76" i="1"/>
  <c r="T76" i="1"/>
  <c r="N76" i="1"/>
  <c r="AE76" i="1" s="1"/>
  <c r="AG75" i="1"/>
  <c r="AF75" i="1"/>
  <c r="T75" i="1"/>
  <c r="N75" i="1"/>
  <c r="K75" i="1"/>
  <c r="L75" i="1" s="1"/>
  <c r="AB75" i="1" s="1"/>
  <c r="AG74" i="1"/>
  <c r="AF74" i="1"/>
  <c r="T74" i="1"/>
  <c r="N74" i="1"/>
  <c r="L74" i="1"/>
  <c r="AG73" i="1"/>
  <c r="AF73" i="1"/>
  <c r="T73" i="1"/>
  <c r="N73" i="1"/>
  <c r="P73" i="1" s="1"/>
  <c r="AI73" i="1" s="1"/>
  <c r="K73" i="1"/>
  <c r="AG72" i="1"/>
  <c r="AF72" i="1"/>
  <c r="T72" i="1"/>
  <c r="N72" i="1"/>
  <c r="P72" i="1" s="1"/>
  <c r="AG71" i="1"/>
  <c r="AF71" i="1"/>
  <c r="T71" i="1"/>
  <c r="N71" i="1"/>
  <c r="P71" i="1" s="1"/>
  <c r="K71" i="1"/>
  <c r="AN71" i="1" s="1"/>
  <c r="AG70" i="1"/>
  <c r="AF70" i="1"/>
  <c r="T70" i="1"/>
  <c r="N70" i="1"/>
  <c r="K70" i="1"/>
  <c r="AG69" i="1"/>
  <c r="AF69" i="1"/>
  <c r="T69" i="1"/>
  <c r="P69" i="1"/>
  <c r="AN69" i="1" s="1"/>
  <c r="N69" i="1"/>
  <c r="AG68" i="1"/>
  <c r="AF68" i="1"/>
  <c r="T68" i="1"/>
  <c r="N68" i="1"/>
  <c r="P68" i="1" s="1"/>
  <c r="K68" i="1"/>
  <c r="AA68" i="1" s="1"/>
  <c r="AG67" i="1"/>
  <c r="AF67" i="1"/>
  <c r="T67" i="1"/>
  <c r="N67" i="1"/>
  <c r="P67" i="1" s="1"/>
  <c r="L67" i="1"/>
  <c r="AB67" i="1" s="1"/>
  <c r="K67" i="1"/>
  <c r="AG66" i="1"/>
  <c r="AF66" i="1"/>
  <c r="T66" i="1"/>
  <c r="N66" i="1"/>
  <c r="AG65" i="1"/>
  <c r="AF65" i="1"/>
  <c r="T65" i="1"/>
  <c r="N65" i="1"/>
  <c r="P65" i="1" s="1"/>
  <c r="K65" i="1"/>
  <c r="AG64" i="1"/>
  <c r="AF64" i="1"/>
  <c r="T64" i="1"/>
  <c r="N64" i="1"/>
  <c r="K64" i="1"/>
  <c r="AG63" i="1"/>
  <c r="AF63" i="1"/>
  <c r="AE63" i="1"/>
  <c r="T63" i="1"/>
  <c r="P63" i="1"/>
  <c r="AI63" i="1" s="1"/>
  <c r="N63" i="1"/>
  <c r="K63" i="1"/>
  <c r="AG62" i="1"/>
  <c r="AF62" i="1"/>
  <c r="T62" i="1"/>
  <c r="N62" i="1"/>
  <c r="AE62" i="1" s="1"/>
  <c r="K62" i="1"/>
  <c r="AG61" i="1"/>
  <c r="AF61" i="1"/>
  <c r="T61" i="1"/>
  <c r="N61" i="1"/>
  <c r="K61" i="1"/>
  <c r="L61" i="1" s="1"/>
  <c r="AB61" i="1" s="1"/>
  <c r="AG60" i="1"/>
  <c r="AF60" i="1"/>
  <c r="T60" i="1"/>
  <c r="N60" i="1"/>
  <c r="AE60" i="1" s="1"/>
  <c r="K60" i="1"/>
  <c r="AG59" i="1"/>
  <c r="AF59" i="1"/>
  <c r="AE59" i="1"/>
  <c r="T59" i="1"/>
  <c r="N59" i="1"/>
  <c r="P59" i="1" s="1"/>
  <c r="AI59" i="1" s="1"/>
  <c r="K59" i="1"/>
  <c r="AG58" i="1"/>
  <c r="AF58" i="1"/>
  <c r="T58" i="1"/>
  <c r="N58" i="1"/>
  <c r="AE58" i="1" s="1"/>
  <c r="AG57" i="1"/>
  <c r="AF57" i="1"/>
  <c r="T57" i="1"/>
  <c r="N57" i="1"/>
  <c r="AE57" i="1" s="1"/>
  <c r="L57" i="1"/>
  <c r="AB57" i="1" s="1"/>
  <c r="AG56" i="1"/>
  <c r="AF56" i="1"/>
  <c r="T56" i="1"/>
  <c r="N56" i="1"/>
  <c r="AE56" i="1" s="1"/>
  <c r="K56" i="1"/>
  <c r="AG55" i="1"/>
  <c r="AF55" i="1"/>
  <c r="T55" i="1"/>
  <c r="N55" i="1"/>
  <c r="P55" i="1" s="1"/>
  <c r="AI55" i="1" s="1"/>
  <c r="K55" i="1"/>
  <c r="AG54" i="1"/>
  <c r="AF54" i="1"/>
  <c r="T54" i="1"/>
  <c r="N54" i="1"/>
  <c r="K54" i="1"/>
  <c r="AG53" i="1"/>
  <c r="AF53" i="1"/>
  <c r="T53" i="1"/>
  <c r="N53" i="1"/>
  <c r="L53" i="1"/>
  <c r="AB53" i="1" s="1"/>
  <c r="K53" i="1"/>
  <c r="AG52" i="1"/>
  <c r="AF52" i="1"/>
  <c r="T52" i="1"/>
  <c r="N52" i="1"/>
  <c r="AE52" i="1" s="1"/>
  <c r="K52" i="1"/>
  <c r="AG51" i="1"/>
  <c r="AF51" i="1"/>
  <c r="T51" i="1"/>
  <c r="N51" i="1"/>
  <c r="P51" i="1" s="1"/>
  <c r="AI51" i="1" s="1"/>
  <c r="K51" i="1"/>
  <c r="AG50" i="1"/>
  <c r="AF50" i="1"/>
  <c r="T50" i="1"/>
  <c r="N50" i="1"/>
  <c r="AE50" i="1" s="1"/>
  <c r="AG49" i="1"/>
  <c r="AF49" i="1"/>
  <c r="T49" i="1"/>
  <c r="N49" i="1"/>
  <c r="AE49" i="1" s="1"/>
  <c r="L49" i="1"/>
  <c r="AB49" i="1" s="1"/>
  <c r="K49" i="1"/>
  <c r="AG48" i="1"/>
  <c r="AF48" i="1"/>
  <c r="T48" i="1"/>
  <c r="N48" i="1"/>
  <c r="K48" i="1"/>
  <c r="AG47" i="1"/>
  <c r="AF47" i="1"/>
  <c r="T47" i="1"/>
  <c r="P47" i="1"/>
  <c r="N47" i="1"/>
  <c r="AE47" i="1" s="1"/>
  <c r="AN47" i="1"/>
  <c r="AG46" i="1"/>
  <c r="AF46" i="1"/>
  <c r="T46" i="1"/>
  <c r="N46" i="1"/>
  <c r="K46" i="1"/>
  <c r="AG45" i="1"/>
  <c r="AF45" i="1"/>
  <c r="T45" i="1"/>
  <c r="N45" i="1"/>
  <c r="AE45" i="1" s="1"/>
  <c r="L45" i="1"/>
  <c r="AB45" i="1" s="1"/>
  <c r="AG44" i="1"/>
  <c r="AF44" i="1"/>
  <c r="T44" i="1"/>
  <c r="N44" i="1"/>
  <c r="AE44" i="1" s="1"/>
  <c r="K44" i="1"/>
  <c r="AG43" i="1"/>
  <c r="AF43" i="1"/>
  <c r="AE43" i="1"/>
  <c r="T43" i="1"/>
  <c r="N43" i="1"/>
  <c r="P43" i="1" s="1"/>
  <c r="AG42" i="1"/>
  <c r="AF42" i="1"/>
  <c r="T42" i="1"/>
  <c r="N42" i="1"/>
  <c r="AE42" i="1" s="1"/>
  <c r="K42" i="1"/>
  <c r="AG41" i="1"/>
  <c r="AF41" i="1"/>
  <c r="T41" i="1"/>
  <c r="N41" i="1"/>
  <c r="K41" i="1"/>
  <c r="L41" i="1" s="1"/>
  <c r="AB41" i="1" s="1"/>
  <c r="AG40" i="1"/>
  <c r="AF40" i="1"/>
  <c r="T40" i="1"/>
  <c r="N40" i="1"/>
  <c r="AE40" i="1" s="1"/>
  <c r="K40" i="1"/>
  <c r="AG39" i="1"/>
  <c r="AF39" i="1"/>
  <c r="AE39" i="1"/>
  <c r="T39" i="1"/>
  <c r="P39" i="1"/>
  <c r="N39" i="1"/>
  <c r="K39" i="1"/>
  <c r="AG38" i="1"/>
  <c r="AF38" i="1"/>
  <c r="T38" i="1"/>
  <c r="N38" i="1"/>
  <c r="P38" i="1" s="1"/>
  <c r="AG37" i="1"/>
  <c r="AF37" i="1"/>
  <c r="T37" i="1"/>
  <c r="N37" i="1"/>
  <c r="AE37" i="1" s="1"/>
  <c r="L37" i="1"/>
  <c r="AB37" i="1" s="1"/>
  <c r="K37" i="1"/>
  <c r="AG36" i="1"/>
  <c r="AF36" i="1"/>
  <c r="T36" i="1"/>
  <c r="N36" i="1"/>
  <c r="AE36" i="1" s="1"/>
  <c r="AG35" i="1"/>
  <c r="AF35" i="1"/>
  <c r="T35" i="1"/>
  <c r="N35" i="1"/>
  <c r="P35" i="1" s="1"/>
  <c r="AI35" i="1" s="1"/>
  <c r="K35" i="1"/>
  <c r="AG34" i="1"/>
  <c r="AF34" i="1"/>
  <c r="T34" i="1"/>
  <c r="N34" i="1"/>
  <c r="AE34" i="1" s="1"/>
  <c r="AG33" i="1"/>
  <c r="AF33" i="1"/>
  <c r="T33" i="1"/>
  <c r="N33" i="1"/>
  <c r="AE33" i="1" s="1"/>
  <c r="L33" i="1"/>
  <c r="AB33" i="1" s="1"/>
  <c r="AG32" i="1"/>
  <c r="AF32" i="1"/>
  <c r="T32" i="1"/>
  <c r="N32" i="1"/>
  <c r="K32" i="1"/>
  <c r="AG31" i="1"/>
  <c r="AF31" i="1"/>
  <c r="T31" i="1"/>
  <c r="N31" i="1"/>
  <c r="P31" i="1" s="1"/>
  <c r="AG30" i="1"/>
  <c r="AF30" i="1"/>
  <c r="T30" i="1"/>
  <c r="N30" i="1"/>
  <c r="P30" i="1" s="1"/>
  <c r="K30" i="1"/>
  <c r="AM30" i="1" s="1"/>
  <c r="AG29" i="1"/>
  <c r="AF29" i="1"/>
  <c r="T29" i="1"/>
  <c r="N29" i="1"/>
  <c r="AE29" i="1" s="1"/>
  <c r="L29" i="1"/>
  <c r="AB29" i="1" s="1"/>
  <c r="AG28" i="1"/>
  <c r="AF28" i="1"/>
  <c r="T28" i="1"/>
  <c r="N28" i="1"/>
  <c r="AE28" i="1" s="1"/>
  <c r="AG27" i="1"/>
  <c r="AF27" i="1"/>
  <c r="T27" i="1"/>
  <c r="N27" i="1"/>
  <c r="P27" i="1" s="1"/>
  <c r="AG26" i="1"/>
  <c r="AF26" i="1"/>
  <c r="T26" i="1"/>
  <c r="N26" i="1"/>
  <c r="AE26" i="1" s="1"/>
  <c r="AG25" i="1"/>
  <c r="AF25" i="1"/>
  <c r="T25" i="1"/>
  <c r="N25" i="1"/>
  <c r="AE25" i="1" s="1"/>
  <c r="L25" i="1"/>
  <c r="AB25" i="1" s="1"/>
  <c r="K25" i="1"/>
  <c r="AG24" i="1"/>
  <c r="AF24" i="1"/>
  <c r="T24" i="1"/>
  <c r="N24" i="1"/>
  <c r="K24" i="1"/>
  <c r="AG23" i="1"/>
  <c r="AF23" i="1"/>
  <c r="T23" i="1"/>
  <c r="P23" i="1"/>
  <c r="N23" i="1"/>
  <c r="AE23" i="1" s="1"/>
  <c r="K23" i="1"/>
  <c r="AN23" i="1" s="1"/>
  <c r="AG22" i="1"/>
  <c r="AF22" i="1"/>
  <c r="T22" i="1"/>
  <c r="N22" i="1"/>
  <c r="K22" i="1"/>
  <c r="AG21" i="1"/>
  <c r="AF21" i="1"/>
  <c r="T21" i="1"/>
  <c r="N21" i="1"/>
  <c r="AE21" i="1" s="1"/>
  <c r="L21" i="1"/>
  <c r="AB21" i="1" s="1"/>
  <c r="AG20" i="1"/>
  <c r="AF20" i="1"/>
  <c r="T20" i="1"/>
  <c r="N20" i="1"/>
  <c r="AE20" i="1" s="1"/>
  <c r="AG19" i="1"/>
  <c r="AF19" i="1"/>
  <c r="T19" i="1"/>
  <c r="P19" i="1"/>
  <c r="N19" i="1"/>
  <c r="AG18" i="1"/>
  <c r="AF18" i="1"/>
  <c r="T18" i="1"/>
  <c r="N18" i="1"/>
  <c r="AE18" i="1" s="1"/>
  <c r="AG17" i="1"/>
  <c r="AF17" i="1"/>
  <c r="T17" i="1"/>
  <c r="N17" i="1"/>
  <c r="AE17" i="1" s="1"/>
  <c r="L17" i="1"/>
  <c r="AB17" i="1" s="1"/>
  <c r="AG16" i="1"/>
  <c r="AF16" i="1"/>
  <c r="T16" i="1"/>
  <c r="N16" i="1"/>
  <c r="K16" i="1"/>
  <c r="AG15" i="1"/>
  <c r="AF15" i="1"/>
  <c r="T15" i="1"/>
  <c r="P15" i="1"/>
  <c r="N15" i="1"/>
  <c r="AE15" i="1" s="1"/>
  <c r="K15" i="1"/>
  <c r="AN15" i="1" s="1"/>
  <c r="AG14" i="1"/>
  <c r="AF14" i="1"/>
  <c r="T14" i="1"/>
  <c r="AM14" i="1" s="1"/>
  <c r="N14" i="1"/>
  <c r="P14" i="1" s="1"/>
  <c r="AG13" i="1"/>
  <c r="AF13" i="1"/>
  <c r="T13" i="1"/>
  <c r="N13" i="1"/>
  <c r="AE13" i="1" s="1"/>
  <c r="L13" i="1"/>
  <c r="AB13" i="1" s="1"/>
  <c r="K13" i="1"/>
  <c r="AG12" i="1"/>
  <c r="AF12" i="1"/>
  <c r="T12" i="1"/>
  <c r="N12" i="1"/>
  <c r="AE12" i="1" s="1"/>
  <c r="AG11" i="1"/>
  <c r="AF11" i="1"/>
  <c r="AE11" i="1"/>
  <c r="T11" i="1"/>
  <c r="N11" i="1"/>
  <c r="P11" i="1" s="1"/>
  <c r="AG10" i="1"/>
  <c r="AF10" i="1"/>
  <c r="T10" i="1"/>
  <c r="N10" i="1"/>
  <c r="AE10" i="1" s="1"/>
  <c r="K10" i="1"/>
  <c r="AG9" i="1"/>
  <c r="AF9" i="1"/>
  <c r="T9" i="1"/>
  <c r="T6" i="1" s="1"/>
  <c r="N9" i="1"/>
  <c r="K9" i="1"/>
  <c r="L9" i="1" s="1"/>
  <c r="AB9" i="1" s="1"/>
  <c r="AG8" i="1"/>
  <c r="AF8" i="1"/>
  <c r="T8" i="1"/>
  <c r="N8" i="1"/>
  <c r="K8" i="1"/>
  <c r="AT6" i="1"/>
  <c r="AS6" i="1"/>
  <c r="AQ6" i="1"/>
  <c r="AF6" i="1"/>
  <c r="X6" i="1"/>
  <c r="W6" i="1"/>
  <c r="V6" i="1"/>
  <c r="U6" i="1"/>
  <c r="S6" i="1"/>
  <c r="R6" i="1"/>
  <c r="Q6" i="1"/>
  <c r="O6" i="1"/>
  <c r="M6" i="1"/>
  <c r="J6" i="1"/>
  <c r="I6" i="1"/>
  <c r="H6" i="1"/>
  <c r="G6" i="1"/>
  <c r="AI43" i="1" l="1"/>
  <c r="AN43" i="1"/>
  <c r="AM65" i="1"/>
  <c r="AA109" i="1"/>
  <c r="AM109" i="1"/>
  <c r="AM141" i="1"/>
  <c r="AA141" i="1"/>
  <c r="AI27" i="1"/>
  <c r="AN27" i="1"/>
  <c r="Y266" i="1"/>
  <c r="AC266" i="1" s="1"/>
  <c r="AI266" i="1"/>
  <c r="AI11" i="1"/>
  <c r="AN11" i="1"/>
  <c r="AM93" i="1"/>
  <c r="AA101" i="1"/>
  <c r="AM189" i="1"/>
  <c r="Y232" i="1"/>
  <c r="AC232" i="1" s="1"/>
  <c r="AA232" i="1"/>
  <c r="AM149" i="1"/>
  <c r="AI274" i="1"/>
  <c r="Y274" i="1"/>
  <c r="AC274" i="1" s="1"/>
  <c r="AB280" i="1"/>
  <c r="AA286" i="1"/>
  <c r="Y286" i="1"/>
  <c r="AC286" i="1" s="1"/>
  <c r="AD79" i="1"/>
  <c r="P189" i="1"/>
  <c r="P222" i="1"/>
  <c r="P124" i="1"/>
  <c r="AN124" i="1" s="1"/>
  <c r="AE147" i="1"/>
  <c r="L151" i="1"/>
  <c r="P152" i="1"/>
  <c r="AI163" i="1"/>
  <c r="P173" i="1"/>
  <c r="AM216" i="1"/>
  <c r="P218" i="1"/>
  <c r="AM218" i="1" s="1"/>
  <c r="AI227" i="1"/>
  <c r="P235" i="1"/>
  <c r="AI235" i="1" s="1"/>
  <c r="AE246" i="1"/>
  <c r="AI251" i="1"/>
  <c r="AE280" i="1"/>
  <c r="AM280" i="1"/>
  <c r="AE299" i="1"/>
  <c r="AE19" i="1"/>
  <c r="AN51" i="1"/>
  <c r="L195" i="1"/>
  <c r="AB195" i="1" s="1"/>
  <c r="L216" i="1"/>
  <c r="P226" i="1"/>
  <c r="AE24" i="1"/>
  <c r="AE61" i="1"/>
  <c r="L71" i="1"/>
  <c r="AB71" i="1" s="1"/>
  <c r="AE75" i="1"/>
  <c r="AA81" i="1"/>
  <c r="AA85" i="1"/>
  <c r="AE9" i="1"/>
  <c r="AE32" i="1"/>
  <c r="AE41" i="1"/>
  <c r="AE54" i="1"/>
  <c r="AE55" i="1"/>
  <c r="AN63" i="1"/>
  <c r="AE64" i="1"/>
  <c r="AA65" i="1"/>
  <c r="AE91" i="1"/>
  <c r="P116" i="1"/>
  <c r="AN116" i="1" s="1"/>
  <c r="AN152" i="1"/>
  <c r="L163" i="1"/>
  <c r="AN163" i="1"/>
  <c r="AE167" i="1"/>
  <c r="AE183" i="1"/>
  <c r="L198" i="1"/>
  <c r="AB198" i="1" s="1"/>
  <c r="P238" i="1"/>
  <c r="AE240" i="1"/>
  <c r="P258" i="1"/>
  <c r="AE270" i="1"/>
  <c r="P280" i="1"/>
  <c r="AI280" i="1" s="1"/>
  <c r="AN280" i="1"/>
  <c r="P297" i="1"/>
  <c r="AI297" i="1" s="1"/>
  <c r="P311" i="1"/>
  <c r="AN311" i="1" s="1"/>
  <c r="AA117" i="1"/>
  <c r="P108" i="1"/>
  <c r="AN108" i="1" s="1"/>
  <c r="P200" i="1"/>
  <c r="AI15" i="1"/>
  <c r="AI23" i="1"/>
  <c r="AE27" i="1"/>
  <c r="AE35" i="1"/>
  <c r="AI47" i="1"/>
  <c r="AE51" i="1"/>
  <c r="AN59" i="1"/>
  <c r="AN73" i="1"/>
  <c r="AN168" i="1"/>
  <c r="AE208" i="1"/>
  <c r="AE230" i="1"/>
  <c r="AN259" i="1"/>
  <c r="AE262" i="1"/>
  <c r="AE274" i="1"/>
  <c r="AN277" i="1"/>
  <c r="AE300" i="1"/>
  <c r="Y301" i="1"/>
  <c r="AC301" i="1" s="1"/>
  <c r="AE315" i="1"/>
  <c r="P184" i="1"/>
  <c r="AA184" i="1" s="1"/>
  <c r="AN39" i="1"/>
  <c r="P210" i="1"/>
  <c r="Y216" i="1"/>
  <c r="AC216" i="1" s="1"/>
  <c r="L240" i="1"/>
  <c r="AB240" i="1" s="1"/>
  <c r="AE242" i="1"/>
  <c r="P264" i="1"/>
  <c r="Y280" i="1"/>
  <c r="AC280" i="1" s="1"/>
  <c r="AI299" i="1"/>
  <c r="AA301" i="1"/>
  <c r="P309" i="1"/>
  <c r="AN309" i="1" s="1"/>
  <c r="AN35" i="1"/>
  <c r="AE84" i="1"/>
  <c r="AE16" i="1"/>
  <c r="AE48" i="1"/>
  <c r="AE8" i="1"/>
  <c r="AG6" i="1"/>
  <c r="AE22" i="1"/>
  <c r="AE46" i="1"/>
  <c r="AE53" i="1"/>
  <c r="AE115" i="1"/>
  <c r="AE132" i="1"/>
  <c r="AI164" i="1"/>
  <c r="AI180" i="1"/>
  <c r="AM183" i="1"/>
  <c r="AE191" i="1"/>
  <c r="AA216" i="1"/>
  <c r="P242" i="1"/>
  <c r="AA242" i="1" s="1"/>
  <c r="L246" i="1"/>
  <c r="AB246" i="1" s="1"/>
  <c r="L299" i="1"/>
  <c r="AM299" i="1"/>
  <c r="AE301" i="1"/>
  <c r="AE224" i="1"/>
  <c r="AI39" i="1"/>
  <c r="AN55" i="1"/>
  <c r="AN132" i="1"/>
  <c r="AM153" i="1"/>
  <c r="AM169" i="1"/>
  <c r="AI203" i="1"/>
  <c r="AI219" i="1"/>
  <c r="AN315" i="1"/>
  <c r="AM319" i="1"/>
  <c r="P303" i="1"/>
  <c r="AN303" i="1" s="1"/>
  <c r="AI304" i="1"/>
  <c r="AN319" i="1"/>
  <c r="AE31" i="1"/>
  <c r="AE159" i="1"/>
  <c r="AN31" i="1"/>
  <c r="AI31" i="1"/>
  <c r="AI19" i="1"/>
  <c r="AN19" i="1"/>
  <c r="AI14" i="1"/>
  <c r="AA14" i="1"/>
  <c r="AN14" i="1"/>
  <c r="AI30" i="1"/>
  <c r="AA30" i="1"/>
  <c r="AN30" i="1"/>
  <c r="AM67" i="1"/>
  <c r="AA67" i="1"/>
  <c r="Y67" i="1"/>
  <c r="AC67" i="1" s="1"/>
  <c r="AI67" i="1"/>
  <c r="AN67" i="1"/>
  <c r="AM38" i="1"/>
  <c r="AI38" i="1"/>
  <c r="AN38" i="1"/>
  <c r="AA38" i="1"/>
  <c r="AA11" i="1"/>
  <c r="AA15" i="1"/>
  <c r="AA19" i="1"/>
  <c r="AA23" i="1"/>
  <c r="AA27" i="1"/>
  <c r="AA31" i="1"/>
  <c r="AA35" i="1"/>
  <c r="AA43" i="1"/>
  <c r="AA47" i="1"/>
  <c r="AA55" i="1"/>
  <c r="AA59" i="1"/>
  <c r="AB74" i="1"/>
  <c r="AN89" i="1"/>
  <c r="AM89" i="1"/>
  <c r="AA89" i="1"/>
  <c r="AN97" i="1"/>
  <c r="AM97" i="1"/>
  <c r="AA97" i="1"/>
  <c r="AN105" i="1"/>
  <c r="AM105" i="1"/>
  <c r="AA105" i="1"/>
  <c r="AN113" i="1"/>
  <c r="AM113" i="1"/>
  <c r="AA113" i="1"/>
  <c r="AN121" i="1"/>
  <c r="AM121" i="1"/>
  <c r="AA121" i="1"/>
  <c r="AN129" i="1"/>
  <c r="AM129" i="1"/>
  <c r="AA129" i="1"/>
  <c r="AN137" i="1"/>
  <c r="AM137" i="1"/>
  <c r="AA137" i="1"/>
  <c r="AN145" i="1"/>
  <c r="AM145" i="1"/>
  <c r="AA145" i="1"/>
  <c r="Y167" i="1"/>
  <c r="AC167" i="1" s="1"/>
  <c r="AI167" i="1"/>
  <c r="AA167" i="1"/>
  <c r="P171" i="1"/>
  <c r="AE171" i="1"/>
  <c r="P172" i="1"/>
  <c r="AA172" i="1" s="1"/>
  <c r="AE172" i="1"/>
  <c r="AB173" i="1"/>
  <c r="AE174" i="1"/>
  <c r="P174" i="1"/>
  <c r="AB179" i="1"/>
  <c r="AD179" i="1"/>
  <c r="AN193" i="1"/>
  <c r="AE193" i="1"/>
  <c r="Y193" i="1"/>
  <c r="AC193" i="1" s="1"/>
  <c r="L193" i="1"/>
  <c r="AI193" i="1"/>
  <c r="AM193" i="1"/>
  <c r="AE295" i="1"/>
  <c r="P295" i="1"/>
  <c r="AM308" i="1"/>
  <c r="Y308" i="1"/>
  <c r="AC308" i="1" s="1"/>
  <c r="L308" i="1"/>
  <c r="AI308" i="1"/>
  <c r="AA308" i="1"/>
  <c r="AE308" i="1"/>
  <c r="AN308" i="1"/>
  <c r="AI313" i="1"/>
  <c r="AN313" i="1"/>
  <c r="AA313" i="1"/>
  <c r="Y313" i="1"/>
  <c r="AC313" i="1" s="1"/>
  <c r="L313" i="1"/>
  <c r="AE313" i="1"/>
  <c r="AN320" i="1"/>
  <c r="AM320" i="1"/>
  <c r="Y320" i="1"/>
  <c r="AC320" i="1" s="1"/>
  <c r="L320" i="1"/>
  <c r="AI320" i="1"/>
  <c r="P10" i="1"/>
  <c r="L12" i="1"/>
  <c r="AE14" i="1"/>
  <c r="P18" i="1"/>
  <c r="AM18" i="1" s="1"/>
  <c r="P26" i="1"/>
  <c r="L28" i="1"/>
  <c r="AE30" i="1"/>
  <c r="P34" i="1"/>
  <c r="AM34" i="1" s="1"/>
  <c r="AE38" i="1"/>
  <c r="P42" i="1"/>
  <c r="AM42" i="1" s="1"/>
  <c r="L44" i="1"/>
  <c r="P46" i="1"/>
  <c r="AE285" i="1"/>
  <c r="P285" i="1"/>
  <c r="AE320" i="1"/>
  <c r="N6" i="1"/>
  <c r="P9" i="1"/>
  <c r="L11" i="1"/>
  <c r="Y11" i="1"/>
  <c r="AC11" i="1" s="1"/>
  <c r="AM11" i="1"/>
  <c r="P13" i="1"/>
  <c r="L15" i="1"/>
  <c r="Y15" i="1"/>
  <c r="AC15" i="1" s="1"/>
  <c r="AM15" i="1"/>
  <c r="P17" i="1"/>
  <c r="L19" i="1"/>
  <c r="Y19" i="1"/>
  <c r="AC19" i="1" s="1"/>
  <c r="AM19" i="1"/>
  <c r="P21" i="1"/>
  <c r="L23" i="1"/>
  <c r="Y23" i="1"/>
  <c r="AC23" i="1" s="1"/>
  <c r="AM23" i="1"/>
  <c r="P25" i="1"/>
  <c r="L27" i="1"/>
  <c r="Y27" i="1"/>
  <c r="AC27" i="1" s="1"/>
  <c r="AM27" i="1"/>
  <c r="P29" i="1"/>
  <c r="L31" i="1"/>
  <c r="Y31" i="1"/>
  <c r="AC31" i="1" s="1"/>
  <c r="AM31" i="1"/>
  <c r="P33" i="1"/>
  <c r="L35" i="1"/>
  <c r="Y35" i="1"/>
  <c r="AC35" i="1" s="1"/>
  <c r="AM35" i="1"/>
  <c r="P37" i="1"/>
  <c r="L39" i="1"/>
  <c r="Y39" i="1"/>
  <c r="AC39" i="1" s="1"/>
  <c r="AM39" i="1"/>
  <c r="P41" i="1"/>
  <c r="L43" i="1"/>
  <c r="Y43" i="1"/>
  <c r="AC43" i="1" s="1"/>
  <c r="AM43" i="1"/>
  <c r="P45" i="1"/>
  <c r="L47" i="1"/>
  <c r="Y47" i="1"/>
  <c r="AC47" i="1" s="1"/>
  <c r="AM47" i="1"/>
  <c r="P49" i="1"/>
  <c r="L51" i="1"/>
  <c r="Y51" i="1"/>
  <c r="AC51" i="1" s="1"/>
  <c r="AM51" i="1"/>
  <c r="P53" i="1"/>
  <c r="L55" i="1"/>
  <c r="Y55" i="1"/>
  <c r="AC55" i="1" s="1"/>
  <c r="AM55" i="1"/>
  <c r="P57" i="1"/>
  <c r="L59" i="1"/>
  <c r="Y59" i="1"/>
  <c r="AC59" i="1" s="1"/>
  <c r="AM59" i="1"/>
  <c r="P61" i="1"/>
  <c r="L63" i="1"/>
  <c r="Y63" i="1"/>
  <c r="AC63" i="1" s="1"/>
  <c r="AM63" i="1"/>
  <c r="AN65" i="1"/>
  <c r="AI65" i="1"/>
  <c r="L66" i="1"/>
  <c r="AE67" i="1"/>
  <c r="AA69" i="1"/>
  <c r="AD71" i="1"/>
  <c r="L73" i="1"/>
  <c r="Y73" i="1"/>
  <c r="AC73" i="1" s="1"/>
  <c r="AM73" i="1"/>
  <c r="P75" i="1"/>
  <c r="AE82" i="1"/>
  <c r="P82" i="1"/>
  <c r="AA84" i="1"/>
  <c r="AM88" i="1"/>
  <c r="Y88" i="1"/>
  <c r="AC88" i="1" s="1"/>
  <c r="L88" i="1"/>
  <c r="AN88" i="1"/>
  <c r="AA88" i="1"/>
  <c r="AI89" i="1"/>
  <c r="AE90" i="1"/>
  <c r="P90" i="1"/>
  <c r="AA92" i="1"/>
  <c r="AM96" i="1"/>
  <c r="Y96" i="1"/>
  <c r="AC96" i="1" s="1"/>
  <c r="L96" i="1"/>
  <c r="AN96" i="1"/>
  <c r="AA96" i="1"/>
  <c r="AI97" i="1"/>
  <c r="AE98" i="1"/>
  <c r="P98" i="1"/>
  <c r="AA100" i="1"/>
  <c r="AM104" i="1"/>
  <c r="Y104" i="1"/>
  <c r="AC104" i="1" s="1"/>
  <c r="L104" i="1"/>
  <c r="AN104" i="1"/>
  <c r="AA104" i="1"/>
  <c r="AI105" i="1"/>
  <c r="AE106" i="1"/>
  <c r="P106" i="1"/>
  <c r="AA108" i="1"/>
  <c r="AM112" i="1"/>
  <c r="Y112" i="1"/>
  <c r="AC112" i="1" s="1"/>
  <c r="L112" i="1"/>
  <c r="AN112" i="1"/>
  <c r="AA112" i="1"/>
  <c r="AI113" i="1"/>
  <c r="AE114" i="1"/>
  <c r="P114" i="1"/>
  <c r="AI114" i="1" s="1"/>
  <c r="AA116" i="1"/>
  <c r="AM120" i="1"/>
  <c r="Y120" i="1"/>
  <c r="AC120" i="1" s="1"/>
  <c r="L120" i="1"/>
  <c r="AN120" i="1"/>
  <c r="AA120" i="1"/>
  <c r="AI121" i="1"/>
  <c r="AE122" i="1"/>
  <c r="P122" i="1"/>
  <c r="AA124" i="1"/>
  <c r="AM128" i="1"/>
  <c r="Y128" i="1"/>
  <c r="AC128" i="1" s="1"/>
  <c r="L128" i="1"/>
  <c r="AN128" i="1"/>
  <c r="AA128" i="1"/>
  <c r="AI129" i="1"/>
  <c r="AE130" i="1"/>
  <c r="P130" i="1"/>
  <c r="AA132" i="1"/>
  <c r="AM136" i="1"/>
  <c r="Y136" i="1"/>
  <c r="AC136" i="1" s="1"/>
  <c r="L136" i="1"/>
  <c r="AN136" i="1"/>
  <c r="AA136" i="1"/>
  <c r="AI137" i="1"/>
  <c r="AE138" i="1"/>
  <c r="P138" i="1"/>
  <c r="AA140" i="1"/>
  <c r="AM144" i="1"/>
  <c r="Y144" i="1"/>
  <c r="AC144" i="1" s="1"/>
  <c r="L144" i="1"/>
  <c r="AN144" i="1"/>
  <c r="AA144" i="1"/>
  <c r="AI145" i="1"/>
  <c r="AE146" i="1"/>
  <c r="P146" i="1"/>
  <c r="AA148" i="1"/>
  <c r="L154" i="1"/>
  <c r="AM154" i="1"/>
  <c r="AE157" i="1"/>
  <c r="AN161" i="1"/>
  <c r="AE161" i="1"/>
  <c r="Y161" i="1"/>
  <c r="AC161" i="1" s="1"/>
  <c r="L161" i="1"/>
  <c r="AM161" i="1"/>
  <c r="AA161" i="1"/>
  <c r="AI161" i="1"/>
  <c r="AB166" i="1"/>
  <c r="AM167" i="1"/>
  <c r="P175" i="1"/>
  <c r="AE176" i="1"/>
  <c r="P176" i="1"/>
  <c r="L188" i="1"/>
  <c r="AN189" i="1"/>
  <c r="AI189" i="1"/>
  <c r="AA189" i="1"/>
  <c r="AB197" i="1"/>
  <c r="AN204" i="1"/>
  <c r="AM204" i="1"/>
  <c r="AA204" i="1"/>
  <c r="AI204" i="1"/>
  <c r="AE204" i="1"/>
  <c r="Y204" i="1"/>
  <c r="AC204" i="1" s="1"/>
  <c r="L204" i="1"/>
  <c r="AM227" i="1"/>
  <c r="Y227" i="1"/>
  <c r="AC227" i="1" s="1"/>
  <c r="L227" i="1"/>
  <c r="AA227" i="1"/>
  <c r="AN227" i="1"/>
  <c r="AE227" i="1"/>
  <c r="AB229" i="1"/>
  <c r="AI259" i="1"/>
  <c r="Y259" i="1"/>
  <c r="AC259" i="1" s="1"/>
  <c r="L259" i="1"/>
  <c r="AA259" i="1"/>
  <c r="AM259" i="1"/>
  <c r="AE267" i="1"/>
  <c r="P267" i="1"/>
  <c r="AN267" i="1" s="1"/>
  <c r="AE276" i="1"/>
  <c r="P276" i="1"/>
  <c r="AM281" i="1"/>
  <c r="Y281" i="1"/>
  <c r="AC281" i="1" s="1"/>
  <c r="L281" i="1"/>
  <c r="AA281" i="1"/>
  <c r="AI281" i="1"/>
  <c r="AE281" i="1"/>
  <c r="AN281" i="1"/>
  <c r="L283" i="1"/>
  <c r="AI288" i="1"/>
  <c r="AN288" i="1"/>
  <c r="Y288" i="1"/>
  <c r="AA288" i="1"/>
  <c r="AM288" i="1"/>
  <c r="AA39" i="1"/>
  <c r="AA51" i="1"/>
  <c r="AA63" i="1"/>
  <c r="AI69" i="1"/>
  <c r="AD81" i="1"/>
  <c r="AB81" i="1"/>
  <c r="AB151" i="1"/>
  <c r="Y156" i="1"/>
  <c r="AC156" i="1" s="1"/>
  <c r="L156" i="1"/>
  <c r="AN157" i="1"/>
  <c r="AI157" i="1"/>
  <c r="AA157" i="1"/>
  <c r="AB162" i="1"/>
  <c r="L186" i="1"/>
  <c r="AA193" i="1"/>
  <c r="AM211" i="1"/>
  <c r="Y211" i="1"/>
  <c r="AC211" i="1" s="1"/>
  <c r="L211" i="1"/>
  <c r="AA211" i="1"/>
  <c r="AN211" i="1"/>
  <c r="AE211" i="1"/>
  <c r="AB213" i="1"/>
  <c r="AM243" i="1"/>
  <c r="Y243" i="1"/>
  <c r="AC243" i="1" s="1"/>
  <c r="L243" i="1"/>
  <c r="AA243" i="1"/>
  <c r="AN243" i="1"/>
  <c r="AE243" i="1"/>
  <c r="AB245" i="1"/>
  <c r="AA270" i="1"/>
  <c r="Y270" i="1"/>
  <c r="AC270" i="1" s="1"/>
  <c r="AA320" i="1"/>
  <c r="L8" i="1"/>
  <c r="L16" i="1"/>
  <c r="L20" i="1"/>
  <c r="P22" i="1"/>
  <c r="L24" i="1"/>
  <c r="L32" i="1"/>
  <c r="L36" i="1"/>
  <c r="Y36" i="1"/>
  <c r="AC36" i="1" s="1"/>
  <c r="L40" i="1"/>
  <c r="Y44" i="1"/>
  <c r="AC44" i="1" s="1"/>
  <c r="L48" i="1"/>
  <c r="P50" i="1"/>
  <c r="L52" i="1"/>
  <c r="P54" i="1"/>
  <c r="Y54" i="1" s="1"/>
  <c r="AC54" i="1" s="1"/>
  <c r="L56" i="1"/>
  <c r="P58" i="1"/>
  <c r="L60" i="1"/>
  <c r="P62" i="1"/>
  <c r="AM62" i="1" s="1"/>
  <c r="L64" i="1"/>
  <c r="AD67" i="1"/>
  <c r="AM68" i="1"/>
  <c r="Y68" i="1"/>
  <c r="AC68" i="1" s="1"/>
  <c r="L68" i="1"/>
  <c r="AE68" i="1"/>
  <c r="AI68" i="1"/>
  <c r="L69" i="1"/>
  <c r="Y69" i="1"/>
  <c r="AC69" i="1" s="1"/>
  <c r="AE69" i="1"/>
  <c r="AM69" i="1"/>
  <c r="AM71" i="1"/>
  <c r="AA71" i="1"/>
  <c r="AM72" i="1"/>
  <c r="Y72" i="1"/>
  <c r="AC72" i="1" s="1"/>
  <c r="L72" i="1"/>
  <c r="AN72" i="1"/>
  <c r="AA72" i="1"/>
  <c r="AE73" i="1"/>
  <c r="AE74" i="1"/>
  <c r="P74" i="1"/>
  <c r="AN77" i="1"/>
  <c r="AE77" i="1"/>
  <c r="Y77" i="1"/>
  <c r="AC77" i="1" s="1"/>
  <c r="L77" i="1"/>
  <c r="AA77" i="1"/>
  <c r="L78" i="1"/>
  <c r="AE80" i="1"/>
  <c r="AB82" i="1"/>
  <c r="P83" i="1"/>
  <c r="L86" i="1"/>
  <c r="AM87" i="1"/>
  <c r="AA87" i="1"/>
  <c r="AI87" i="1"/>
  <c r="AN87" i="1"/>
  <c r="L89" i="1"/>
  <c r="Y89" i="1"/>
  <c r="AC89" i="1" s="1"/>
  <c r="AB90" i="1"/>
  <c r="P91" i="1"/>
  <c r="AM94" i="1"/>
  <c r="L94" i="1"/>
  <c r="AM95" i="1"/>
  <c r="AA95" i="1"/>
  <c r="AI95" i="1"/>
  <c r="AN95" i="1"/>
  <c r="L97" i="1"/>
  <c r="Y97" i="1"/>
  <c r="AC97" i="1" s="1"/>
  <c r="AB98" i="1"/>
  <c r="P99" i="1"/>
  <c r="AI102" i="1"/>
  <c r="L102" i="1"/>
  <c r="AM103" i="1"/>
  <c r="AA103" i="1"/>
  <c r="AI103" i="1"/>
  <c r="AN103" i="1"/>
  <c r="L105" i="1"/>
  <c r="Y105" i="1"/>
  <c r="AC105" i="1" s="1"/>
  <c r="AB106" i="1"/>
  <c r="P107" i="1"/>
  <c r="L110" i="1"/>
  <c r="AM111" i="1"/>
  <c r="AA111" i="1"/>
  <c r="AI111" i="1"/>
  <c r="AN111" i="1"/>
  <c r="L113" i="1"/>
  <c r="Y113" i="1"/>
  <c r="AC113" i="1" s="1"/>
  <c r="AB114" i="1"/>
  <c r="P115" i="1"/>
  <c r="L118" i="1"/>
  <c r="AM119" i="1"/>
  <c r="AA119" i="1"/>
  <c r="AI119" i="1"/>
  <c r="AN119" i="1"/>
  <c r="L121" i="1"/>
  <c r="Y121" i="1"/>
  <c r="AC121" i="1" s="1"/>
  <c r="AB122" i="1"/>
  <c r="P123" i="1"/>
  <c r="AM126" i="1"/>
  <c r="L126" i="1"/>
  <c r="AM127" i="1"/>
  <c r="AA127" i="1"/>
  <c r="AI127" i="1"/>
  <c r="AN127" i="1"/>
  <c r="L129" i="1"/>
  <c r="Y129" i="1"/>
  <c r="AC129" i="1" s="1"/>
  <c r="AB130" i="1"/>
  <c r="P131" i="1"/>
  <c r="AI134" i="1"/>
  <c r="L134" i="1"/>
  <c r="AM135" i="1"/>
  <c r="AA135" i="1"/>
  <c r="AI135" i="1"/>
  <c r="AN135" i="1"/>
  <c r="L137" i="1"/>
  <c r="Y137" i="1"/>
  <c r="AC137" i="1" s="1"/>
  <c r="AB138" i="1"/>
  <c r="P139" i="1"/>
  <c r="L142" i="1"/>
  <c r="AM143" i="1"/>
  <c r="AA143" i="1"/>
  <c r="AI143" i="1"/>
  <c r="AN143" i="1"/>
  <c r="L145" i="1"/>
  <c r="Y145" i="1"/>
  <c r="AC145" i="1" s="1"/>
  <c r="AB146" i="1"/>
  <c r="P147" i="1"/>
  <c r="L150" i="1"/>
  <c r="Y151" i="1"/>
  <c r="AC151" i="1" s="1"/>
  <c r="AI151" i="1"/>
  <c r="AA151" i="1"/>
  <c r="P155" i="1"/>
  <c r="AE155" i="1"/>
  <c r="P156" i="1"/>
  <c r="AE156" i="1"/>
  <c r="L157" i="1"/>
  <c r="Y157" i="1"/>
  <c r="AC157" i="1" s="1"/>
  <c r="AE158" i="1"/>
  <c r="P158" i="1"/>
  <c r="AI158" i="1" s="1"/>
  <c r="AB163" i="1"/>
  <c r="AD163" i="1"/>
  <c r="L170" i="1"/>
  <c r="AN177" i="1"/>
  <c r="AE177" i="1"/>
  <c r="Y177" i="1"/>
  <c r="AC177" i="1" s="1"/>
  <c r="L177" i="1"/>
  <c r="AM177" i="1"/>
  <c r="AA177" i="1"/>
  <c r="AI177" i="1"/>
  <c r="AB182" i="1"/>
  <c r="P191" i="1"/>
  <c r="AE192" i="1"/>
  <c r="P192" i="1"/>
  <c r="L194" i="1"/>
  <c r="L201" i="1"/>
  <c r="AE215" i="1"/>
  <c r="P215" i="1"/>
  <c r="AB226" i="1"/>
  <c r="L233" i="1"/>
  <c r="AN236" i="1"/>
  <c r="AM236" i="1"/>
  <c r="AA236" i="1"/>
  <c r="AI236" i="1"/>
  <c r="AE236" i="1"/>
  <c r="Y236" i="1"/>
  <c r="AC236" i="1" s="1"/>
  <c r="L236" i="1"/>
  <c r="AE247" i="1"/>
  <c r="P247" i="1"/>
  <c r="AM247" i="1" s="1"/>
  <c r="AB258" i="1"/>
  <c r="AN260" i="1"/>
  <c r="Y260" i="1"/>
  <c r="AC260" i="1" s="1"/>
  <c r="AM260" i="1"/>
  <c r="AI260" i="1"/>
  <c r="AA260" i="1"/>
  <c r="AM262" i="1"/>
  <c r="Y262" i="1"/>
  <c r="AC262" i="1" s="1"/>
  <c r="AA262" i="1"/>
  <c r="AE269" i="1"/>
  <c r="P269" i="1"/>
  <c r="AD274" i="1"/>
  <c r="AB274" i="1"/>
  <c r="Y283" i="1"/>
  <c r="AC283" i="1" s="1"/>
  <c r="K6" i="1"/>
  <c r="P8" i="1"/>
  <c r="AA8" i="1" s="1"/>
  <c r="L10" i="1"/>
  <c r="Y10" i="1"/>
  <c r="AC10" i="1" s="1"/>
  <c r="P12" i="1"/>
  <c r="AM12" i="1" s="1"/>
  <c r="L14" i="1"/>
  <c r="Y14" i="1"/>
  <c r="AC14" i="1" s="1"/>
  <c r="P16" i="1"/>
  <c r="AN16" i="1" s="1"/>
  <c r="L18" i="1"/>
  <c r="Y18" i="1"/>
  <c r="AC18" i="1" s="1"/>
  <c r="P20" i="1"/>
  <c r="Y20" i="1" s="1"/>
  <c r="AC20" i="1" s="1"/>
  <c r="L22" i="1"/>
  <c r="P24" i="1"/>
  <c r="Y24" i="1" s="1"/>
  <c r="AC24" i="1" s="1"/>
  <c r="AA24" i="1"/>
  <c r="L26" i="1"/>
  <c r="P28" i="1"/>
  <c r="AN28" i="1" s="1"/>
  <c r="L30" i="1"/>
  <c r="Y30" i="1"/>
  <c r="AC30" i="1" s="1"/>
  <c r="P32" i="1"/>
  <c r="AI32" i="1" s="1"/>
  <c r="L34" i="1"/>
  <c r="Y34" i="1"/>
  <c r="AC34" i="1" s="1"/>
  <c r="P36" i="1"/>
  <c r="AI36" i="1" s="1"/>
  <c r="L38" i="1"/>
  <c r="Y38" i="1"/>
  <c r="AC38" i="1" s="1"/>
  <c r="P40" i="1"/>
  <c r="AI40" i="1" s="1"/>
  <c r="L42" i="1"/>
  <c r="Y42" i="1"/>
  <c r="AC42" i="1" s="1"/>
  <c r="P44" i="1"/>
  <c r="AI44" i="1" s="1"/>
  <c r="L46" i="1"/>
  <c r="Y46" i="1"/>
  <c r="AC46" i="1" s="1"/>
  <c r="P48" i="1"/>
  <c r="AI48" i="1" s="1"/>
  <c r="L50" i="1"/>
  <c r="Y50" i="1"/>
  <c r="AC50" i="1" s="1"/>
  <c r="P52" i="1"/>
  <c r="AM52" i="1" s="1"/>
  <c r="L54" i="1"/>
  <c r="P56" i="1"/>
  <c r="Y56" i="1" s="1"/>
  <c r="AC56" i="1" s="1"/>
  <c r="L58" i="1"/>
  <c r="P60" i="1"/>
  <c r="AN60" i="1" s="1"/>
  <c r="AA60" i="1"/>
  <c r="L62" i="1"/>
  <c r="Y62" i="1"/>
  <c r="AC62" i="1" s="1"/>
  <c r="P64" i="1"/>
  <c r="AM64" i="1" s="1"/>
  <c r="AA64" i="1"/>
  <c r="L65" i="1"/>
  <c r="Y65" i="1"/>
  <c r="AC65" i="1" s="1"/>
  <c r="AE65" i="1"/>
  <c r="AE66" i="1"/>
  <c r="P66" i="1"/>
  <c r="AI66" i="1" s="1"/>
  <c r="AN68" i="1"/>
  <c r="L70" i="1"/>
  <c r="Y71" i="1"/>
  <c r="AC71" i="1" s="1"/>
  <c r="AE71" i="1"/>
  <c r="AI71" i="1"/>
  <c r="AE72" i="1"/>
  <c r="AI72" i="1"/>
  <c r="AA73" i="1"/>
  <c r="P76" i="1"/>
  <c r="Y76" i="1" s="1"/>
  <c r="AC76" i="1" s="1"/>
  <c r="AM77" i="1"/>
  <c r="AM79" i="1"/>
  <c r="AA79" i="1"/>
  <c r="AM80" i="1"/>
  <c r="Y80" i="1"/>
  <c r="AC80" i="1" s="1"/>
  <c r="L80" i="1"/>
  <c r="AN80" i="1"/>
  <c r="AA80" i="1"/>
  <c r="AN81" i="1"/>
  <c r="AM81" i="1"/>
  <c r="AE81" i="1"/>
  <c r="Y87" i="1"/>
  <c r="AC87" i="1" s="1"/>
  <c r="AE88" i="1"/>
  <c r="AI88" i="1"/>
  <c r="AE89" i="1"/>
  <c r="Y95" i="1"/>
  <c r="AC95" i="1" s="1"/>
  <c r="AE96" i="1"/>
  <c r="AI96" i="1"/>
  <c r="AE97" i="1"/>
  <c r="Y103" i="1"/>
  <c r="AC103" i="1" s="1"/>
  <c r="AE104" i="1"/>
  <c r="AI104" i="1"/>
  <c r="AE105" i="1"/>
  <c r="Y111" i="1"/>
  <c r="AC111" i="1" s="1"/>
  <c r="AE112" i="1"/>
  <c r="AI112" i="1"/>
  <c r="AE113" i="1"/>
  <c r="Y119" i="1"/>
  <c r="AC119" i="1" s="1"/>
  <c r="AE120" i="1"/>
  <c r="AI120" i="1"/>
  <c r="AE121" i="1"/>
  <c r="Y127" i="1"/>
  <c r="AC127" i="1" s="1"/>
  <c r="AE128" i="1"/>
  <c r="AI128" i="1"/>
  <c r="AE129" i="1"/>
  <c r="Y135" i="1"/>
  <c r="AC135" i="1" s="1"/>
  <c r="AE136" i="1"/>
  <c r="AI136" i="1"/>
  <c r="AE137" i="1"/>
  <c r="Y143" i="1"/>
  <c r="AC143" i="1" s="1"/>
  <c r="AE144" i="1"/>
  <c r="AI144" i="1"/>
  <c r="AE145" i="1"/>
  <c r="AM151" i="1"/>
  <c r="AA152" i="1"/>
  <c r="P159" i="1"/>
  <c r="AE160" i="1"/>
  <c r="P160" i="1"/>
  <c r="AN167" i="1"/>
  <c r="AM172" i="1"/>
  <c r="Y172" i="1"/>
  <c r="AC172" i="1" s="1"/>
  <c r="L172" i="1"/>
  <c r="AN172" i="1"/>
  <c r="AI172" i="1"/>
  <c r="AN173" i="1"/>
  <c r="AI173" i="1"/>
  <c r="AA173" i="1"/>
  <c r="AB178" i="1"/>
  <c r="Y183" i="1"/>
  <c r="AI183" i="1"/>
  <c r="AA183" i="1"/>
  <c r="AN184" i="1"/>
  <c r="P187" i="1"/>
  <c r="AE187" i="1"/>
  <c r="P188" i="1"/>
  <c r="AA188" i="1" s="1"/>
  <c r="AE188" i="1"/>
  <c r="L189" i="1"/>
  <c r="Y189" i="1"/>
  <c r="AC189" i="1" s="1"/>
  <c r="AE190" i="1"/>
  <c r="P190" i="1"/>
  <c r="AM195" i="1"/>
  <c r="AA195" i="1"/>
  <c r="AI195" i="1"/>
  <c r="Y195" i="1"/>
  <c r="AE199" i="1"/>
  <c r="P199" i="1"/>
  <c r="AB210" i="1"/>
  <c r="AI211" i="1"/>
  <c r="AM217" i="1"/>
  <c r="L217" i="1"/>
  <c r="AN220" i="1"/>
  <c r="AM220" i="1"/>
  <c r="AA220" i="1"/>
  <c r="AI220" i="1"/>
  <c r="AE220" i="1"/>
  <c r="Y220" i="1"/>
  <c r="AC220" i="1" s="1"/>
  <c r="L220" i="1"/>
  <c r="AE231" i="1"/>
  <c r="P231" i="1"/>
  <c r="AM231" i="1" s="1"/>
  <c r="AB242" i="1"/>
  <c r="AI243" i="1"/>
  <c r="L249" i="1"/>
  <c r="AN252" i="1"/>
  <c r="AM252" i="1"/>
  <c r="AA252" i="1"/>
  <c r="AI252" i="1"/>
  <c r="AE252" i="1"/>
  <c r="Y252" i="1"/>
  <c r="AC252" i="1" s="1"/>
  <c r="L252" i="1"/>
  <c r="AM265" i="1"/>
  <c r="Y265" i="1"/>
  <c r="AC265" i="1" s="1"/>
  <c r="L265" i="1"/>
  <c r="AA265" i="1"/>
  <c r="AN265" i="1"/>
  <c r="AI265" i="1"/>
  <c r="AE265" i="1"/>
  <c r="AN268" i="1"/>
  <c r="AM268" i="1"/>
  <c r="Y268" i="1"/>
  <c r="AI268" i="1"/>
  <c r="AA268" i="1"/>
  <c r="AE275" i="1"/>
  <c r="P275" i="1"/>
  <c r="AD278" i="1"/>
  <c r="AB278" i="1"/>
  <c r="AB286" i="1"/>
  <c r="AC292" i="1"/>
  <c r="AD292" i="1"/>
  <c r="AN294" i="1"/>
  <c r="AI294" i="1"/>
  <c r="AM294" i="1"/>
  <c r="AE294" i="1"/>
  <c r="AA294" i="1"/>
  <c r="Y294" i="1"/>
  <c r="AC294" i="1" s="1"/>
  <c r="L294" i="1"/>
  <c r="AM313" i="1"/>
  <c r="AN85" i="1"/>
  <c r="AI85" i="1"/>
  <c r="AE87" i="1"/>
  <c r="AN93" i="1"/>
  <c r="AI93" i="1"/>
  <c r="AE95" i="1"/>
  <c r="AN101" i="1"/>
  <c r="AI101" i="1"/>
  <c r="AE103" i="1"/>
  <c r="AN109" i="1"/>
  <c r="AI109" i="1"/>
  <c r="AE111" i="1"/>
  <c r="AN117" i="1"/>
  <c r="AI117" i="1"/>
  <c r="AE119" i="1"/>
  <c r="AN125" i="1"/>
  <c r="AI125" i="1"/>
  <c r="AE127" i="1"/>
  <c r="AN133" i="1"/>
  <c r="AI133" i="1"/>
  <c r="AE135" i="1"/>
  <c r="AN141" i="1"/>
  <c r="AI141" i="1"/>
  <c r="AE143" i="1"/>
  <c r="AN149" i="1"/>
  <c r="AI149" i="1"/>
  <c r="AN153" i="1"/>
  <c r="AE153" i="1"/>
  <c r="Y153" i="1"/>
  <c r="AC153" i="1" s="1"/>
  <c r="L153" i="1"/>
  <c r="AA153" i="1"/>
  <c r="AM163" i="1"/>
  <c r="AA163" i="1"/>
  <c r="AM164" i="1"/>
  <c r="Y164" i="1"/>
  <c r="AC164" i="1" s="1"/>
  <c r="L164" i="1"/>
  <c r="AN164" i="1"/>
  <c r="AA164" i="1"/>
  <c r="AE165" i="1"/>
  <c r="AE166" i="1"/>
  <c r="P166" i="1"/>
  <c r="AI166" i="1" s="1"/>
  <c r="AN169" i="1"/>
  <c r="AE169" i="1"/>
  <c r="Y169" i="1"/>
  <c r="AC169" i="1" s="1"/>
  <c r="L169" i="1"/>
  <c r="AA169" i="1"/>
  <c r="AM179" i="1"/>
  <c r="AA179" i="1"/>
  <c r="AM180" i="1"/>
  <c r="Y180" i="1"/>
  <c r="AC180" i="1" s="1"/>
  <c r="L180" i="1"/>
  <c r="AN180" i="1"/>
  <c r="AA180" i="1"/>
  <c r="AE181" i="1"/>
  <c r="AE182" i="1"/>
  <c r="P182" i="1"/>
  <c r="AN185" i="1"/>
  <c r="AE185" i="1"/>
  <c r="Y185" i="1"/>
  <c r="AC185" i="1" s="1"/>
  <c r="L185" i="1"/>
  <c r="AA185" i="1"/>
  <c r="AN196" i="1"/>
  <c r="AM196" i="1"/>
  <c r="Y196" i="1"/>
  <c r="AC196" i="1" s="1"/>
  <c r="L196" i="1"/>
  <c r="AA196" i="1"/>
  <c r="AE197" i="1"/>
  <c r="P197" i="1"/>
  <c r="AB200" i="1"/>
  <c r="AM207" i="1"/>
  <c r="Y207" i="1"/>
  <c r="AC207" i="1" s="1"/>
  <c r="L207" i="1"/>
  <c r="AI207" i="1"/>
  <c r="AA207" i="1"/>
  <c r="AE207" i="1"/>
  <c r="AN207" i="1"/>
  <c r="Y208" i="1"/>
  <c r="AC208" i="1" s="1"/>
  <c r="AM208" i="1"/>
  <c r="AE213" i="1"/>
  <c r="P213" i="1"/>
  <c r="AM213" i="1" s="1"/>
  <c r="AD214" i="1"/>
  <c r="AD216" i="1"/>
  <c r="AB216" i="1"/>
  <c r="AM223" i="1"/>
  <c r="Y223" i="1"/>
  <c r="AC223" i="1" s="1"/>
  <c r="L223" i="1"/>
  <c r="AI223" i="1"/>
  <c r="AA223" i="1"/>
  <c r="AE223" i="1"/>
  <c r="AN223" i="1"/>
  <c r="Y224" i="1"/>
  <c r="AC224" i="1" s="1"/>
  <c r="AM224" i="1"/>
  <c r="AE229" i="1"/>
  <c r="P229" i="1"/>
  <c r="AM229" i="1" s="1"/>
  <c r="AD230" i="1"/>
  <c r="AD232" i="1"/>
  <c r="AB232" i="1"/>
  <c r="AM239" i="1"/>
  <c r="Y239" i="1"/>
  <c r="AC239" i="1" s="1"/>
  <c r="L239" i="1"/>
  <c r="AI239" i="1"/>
  <c r="AA239" i="1"/>
  <c r="AE239" i="1"/>
  <c r="AN239" i="1"/>
  <c r="Y240" i="1"/>
  <c r="AC240" i="1" s="1"/>
  <c r="AM240" i="1"/>
  <c r="AE245" i="1"/>
  <c r="P245" i="1"/>
  <c r="AD246" i="1"/>
  <c r="AD248" i="1"/>
  <c r="AB248" i="1"/>
  <c r="AM255" i="1"/>
  <c r="Y255" i="1"/>
  <c r="AC255" i="1" s="1"/>
  <c r="L255" i="1"/>
  <c r="AI255" i="1"/>
  <c r="AA255" i="1"/>
  <c r="AE255" i="1"/>
  <c r="AN255" i="1"/>
  <c r="Y256" i="1"/>
  <c r="AM256" i="1"/>
  <c r="AE279" i="1"/>
  <c r="P279" i="1"/>
  <c r="AB284" i="1"/>
  <c r="AD284" i="1"/>
  <c r="AM289" i="1"/>
  <c r="Y289" i="1"/>
  <c r="AC289" i="1" s="1"/>
  <c r="AI289" i="1"/>
  <c r="L289" i="1"/>
  <c r="AN289" i="1"/>
  <c r="AA289" i="1"/>
  <c r="Y296" i="1"/>
  <c r="AA296" i="1"/>
  <c r="AN296" i="1"/>
  <c r="AA302" i="1"/>
  <c r="L302" i="1"/>
  <c r="AA311" i="1"/>
  <c r="AE70" i="1"/>
  <c r="P70" i="1"/>
  <c r="AN70" i="1" s="1"/>
  <c r="AI74" i="1"/>
  <c r="AA74" i="1"/>
  <c r="Y74" i="1"/>
  <c r="AC74" i="1" s="1"/>
  <c r="AM76" i="1"/>
  <c r="L76" i="1"/>
  <c r="AE78" i="1"/>
  <c r="P78" i="1"/>
  <c r="AI82" i="1"/>
  <c r="AA82" i="1"/>
  <c r="Y82" i="1"/>
  <c r="AC82" i="1" s="1"/>
  <c r="AM84" i="1"/>
  <c r="Y84" i="1"/>
  <c r="AC84" i="1" s="1"/>
  <c r="L84" i="1"/>
  <c r="AI84" i="1"/>
  <c r="L85" i="1"/>
  <c r="Y85" i="1"/>
  <c r="AC85" i="1" s="1"/>
  <c r="AE85" i="1"/>
  <c r="AE86" i="1"/>
  <c r="P86" i="1"/>
  <c r="Y86" i="1" s="1"/>
  <c r="AC86" i="1" s="1"/>
  <c r="AI90" i="1"/>
  <c r="AA90" i="1"/>
  <c r="Y90" i="1"/>
  <c r="AM92" i="1"/>
  <c r="Y92" i="1"/>
  <c r="AC92" i="1" s="1"/>
  <c r="L92" i="1"/>
  <c r="AI92" i="1"/>
  <c r="L93" i="1"/>
  <c r="Y93" i="1"/>
  <c r="AC93" i="1" s="1"/>
  <c r="AE93" i="1"/>
  <c r="AE94" i="1"/>
  <c r="P94" i="1"/>
  <c r="Y94" i="1" s="1"/>
  <c r="AC94" i="1" s="1"/>
  <c r="AA98" i="1"/>
  <c r="AM100" i="1"/>
  <c r="Y100" i="1"/>
  <c r="AC100" i="1" s="1"/>
  <c r="L100" i="1"/>
  <c r="AI100" i="1"/>
  <c r="L101" i="1"/>
  <c r="Y101" i="1"/>
  <c r="AC101" i="1" s="1"/>
  <c r="AE101" i="1"/>
  <c r="AE102" i="1"/>
  <c r="P102" i="1"/>
  <c r="Y102" i="1" s="1"/>
  <c r="AC102" i="1" s="1"/>
  <c r="AI106" i="1"/>
  <c r="AA106" i="1"/>
  <c r="Y106" i="1"/>
  <c r="AC106" i="1" s="1"/>
  <c r="AM108" i="1"/>
  <c r="Y108" i="1"/>
  <c r="AC108" i="1" s="1"/>
  <c r="L108" i="1"/>
  <c r="AI108" i="1"/>
  <c r="L109" i="1"/>
  <c r="Y109" i="1"/>
  <c r="AC109" i="1" s="1"/>
  <c r="AE109" i="1"/>
  <c r="AE110" i="1"/>
  <c r="P110" i="1"/>
  <c r="AM116" i="1"/>
  <c r="Y116" i="1"/>
  <c r="AC116" i="1" s="1"/>
  <c r="L116" i="1"/>
  <c r="AI116" i="1"/>
  <c r="L117" i="1"/>
  <c r="Y117" i="1"/>
  <c r="AC117" i="1" s="1"/>
  <c r="AE117" i="1"/>
  <c r="AE118" i="1"/>
  <c r="P118" i="1"/>
  <c r="Y118" i="1" s="1"/>
  <c r="AC118" i="1" s="1"/>
  <c r="AI122" i="1"/>
  <c r="AA122" i="1"/>
  <c r="Y122" i="1"/>
  <c r="AM124" i="1"/>
  <c r="Y124" i="1"/>
  <c r="AC124" i="1" s="1"/>
  <c r="L124" i="1"/>
  <c r="AI124" i="1"/>
  <c r="L125" i="1"/>
  <c r="Y125" i="1"/>
  <c r="AC125" i="1" s="1"/>
  <c r="AE125" i="1"/>
  <c r="AE126" i="1"/>
  <c r="P126" i="1"/>
  <c r="Y126" i="1" s="1"/>
  <c r="AC126" i="1" s="1"/>
  <c r="AA130" i="1"/>
  <c r="AM132" i="1"/>
  <c r="Y132" i="1"/>
  <c r="AC132" i="1" s="1"/>
  <c r="L132" i="1"/>
  <c r="AI132" i="1"/>
  <c r="L133" i="1"/>
  <c r="Y133" i="1"/>
  <c r="AC133" i="1" s="1"/>
  <c r="AE133" i="1"/>
  <c r="AE134" i="1"/>
  <c r="P134" i="1"/>
  <c r="Y134" i="1" s="1"/>
  <c r="AC134" i="1" s="1"/>
  <c r="AI138" i="1"/>
  <c r="AA138" i="1"/>
  <c r="Y138" i="1"/>
  <c r="AC138" i="1" s="1"/>
  <c r="AM140" i="1"/>
  <c r="Y140" i="1"/>
  <c r="AC140" i="1" s="1"/>
  <c r="L140" i="1"/>
  <c r="AI140" i="1"/>
  <c r="L141" i="1"/>
  <c r="Y141" i="1"/>
  <c r="AC141" i="1" s="1"/>
  <c r="AE141" i="1"/>
  <c r="AE142" i="1"/>
  <c r="P142" i="1"/>
  <c r="AI146" i="1"/>
  <c r="AA146" i="1"/>
  <c r="Y146" i="1"/>
  <c r="AC146" i="1" s="1"/>
  <c r="AM148" i="1"/>
  <c r="Y148" i="1"/>
  <c r="AC148" i="1" s="1"/>
  <c r="L148" i="1"/>
  <c r="AI148" i="1"/>
  <c r="L149" i="1"/>
  <c r="Y149" i="1"/>
  <c r="AC149" i="1" s="1"/>
  <c r="AE149" i="1"/>
  <c r="AE150" i="1"/>
  <c r="P150" i="1"/>
  <c r="Y150" i="1" s="1"/>
  <c r="AC150" i="1" s="1"/>
  <c r="AI153" i="1"/>
  <c r="AB158" i="1"/>
  <c r="Y162" i="1"/>
  <c r="AC162" i="1" s="1"/>
  <c r="L165" i="1"/>
  <c r="Y165" i="1"/>
  <c r="AC165" i="1" s="1"/>
  <c r="AM165" i="1"/>
  <c r="AI169" i="1"/>
  <c r="AB174" i="1"/>
  <c r="AI178" i="1"/>
  <c r="AM178" i="1"/>
  <c r="L181" i="1"/>
  <c r="Y181" i="1"/>
  <c r="AC181" i="1" s="1"/>
  <c r="AM181" i="1"/>
  <c r="AI185" i="1"/>
  <c r="AB190" i="1"/>
  <c r="AE196" i="1"/>
  <c r="AI196" i="1"/>
  <c r="AN198" i="1"/>
  <c r="AA198" i="1"/>
  <c r="AM198" i="1"/>
  <c r="AI198" i="1"/>
  <c r="AI202" i="1"/>
  <c r="AA202" i="1"/>
  <c r="AN202" i="1"/>
  <c r="Y202" i="1"/>
  <c r="L205" i="1"/>
  <c r="P206" i="1"/>
  <c r="AE209" i="1"/>
  <c r="P209" i="1"/>
  <c r="AN214" i="1"/>
  <c r="AA214" i="1"/>
  <c r="AM214" i="1"/>
  <c r="AI214" i="1"/>
  <c r="AI218" i="1"/>
  <c r="AA218" i="1"/>
  <c r="AN218" i="1"/>
  <c r="Y218" i="1"/>
  <c r="L221" i="1"/>
  <c r="AN222" i="1"/>
  <c r="AI222" i="1"/>
  <c r="Y222" i="1"/>
  <c r="AE225" i="1"/>
  <c r="P225" i="1"/>
  <c r="AN230" i="1"/>
  <c r="AA230" i="1"/>
  <c r="AM230" i="1"/>
  <c r="AI230" i="1"/>
  <c r="AI234" i="1"/>
  <c r="AA234" i="1"/>
  <c r="AN234" i="1"/>
  <c r="Y234" i="1"/>
  <c r="L237" i="1"/>
  <c r="AN238" i="1"/>
  <c r="AI238" i="1"/>
  <c r="Y238" i="1"/>
  <c r="AE241" i="1"/>
  <c r="P241" i="1"/>
  <c r="AI241" i="1" s="1"/>
  <c r="AN246" i="1"/>
  <c r="AA246" i="1"/>
  <c r="AM246" i="1"/>
  <c r="AI246" i="1"/>
  <c r="AI250" i="1"/>
  <c r="AA250" i="1"/>
  <c r="AN250" i="1"/>
  <c r="Y250" i="1"/>
  <c r="L253" i="1"/>
  <c r="AN254" i="1"/>
  <c r="AI254" i="1"/>
  <c r="Y254" i="1"/>
  <c r="AE257" i="1"/>
  <c r="P257" i="1"/>
  <c r="AB264" i="1"/>
  <c r="AD266" i="1"/>
  <c r="AB266" i="1"/>
  <c r="AM273" i="1"/>
  <c r="Y273" i="1"/>
  <c r="AC273" i="1" s="1"/>
  <c r="L273" i="1"/>
  <c r="AA273" i="1"/>
  <c r="AI273" i="1"/>
  <c r="AE273" i="1"/>
  <c r="AN273" i="1"/>
  <c r="AI282" i="1"/>
  <c r="Y282" i="1"/>
  <c r="AC282" i="1" s="1"/>
  <c r="AM285" i="1"/>
  <c r="L285" i="1"/>
  <c r="AA285" i="1"/>
  <c r="AM293" i="1"/>
  <c r="Y293" i="1"/>
  <c r="AC293" i="1" s="1"/>
  <c r="L293" i="1"/>
  <c r="AN293" i="1"/>
  <c r="AI293" i="1"/>
  <c r="AA293" i="1"/>
  <c r="AI296" i="1"/>
  <c r="AE302" i="1"/>
  <c r="P302" i="1"/>
  <c r="AM302" i="1" s="1"/>
  <c r="AE195" i="1"/>
  <c r="AE201" i="1"/>
  <c r="P201" i="1"/>
  <c r="AM201" i="1" s="1"/>
  <c r="AN212" i="1"/>
  <c r="AM212" i="1"/>
  <c r="AA212" i="1"/>
  <c r="AE212" i="1"/>
  <c r="AE217" i="1"/>
  <c r="P217" i="1"/>
  <c r="AI217" i="1" s="1"/>
  <c r="AN228" i="1"/>
  <c r="AM228" i="1"/>
  <c r="AA228" i="1"/>
  <c r="AE228" i="1"/>
  <c r="AE233" i="1"/>
  <c r="P233" i="1"/>
  <c r="AN244" i="1"/>
  <c r="AM244" i="1"/>
  <c r="AA244" i="1"/>
  <c r="AE244" i="1"/>
  <c r="AE249" i="1"/>
  <c r="P249" i="1"/>
  <c r="AI249" i="1" s="1"/>
  <c r="AB260" i="1"/>
  <c r="AM261" i="1"/>
  <c r="Y261" i="1"/>
  <c r="AC261" i="1" s="1"/>
  <c r="L261" i="1"/>
  <c r="AA261" i="1"/>
  <c r="L263" i="1"/>
  <c r="AI271" i="1"/>
  <c r="AA271" i="1"/>
  <c r="L271" i="1"/>
  <c r="AE283" i="1"/>
  <c r="P283" i="1"/>
  <c r="AM283" i="1" s="1"/>
  <c r="AN284" i="1"/>
  <c r="AM284" i="1"/>
  <c r="AM286" i="1"/>
  <c r="AE296" i="1"/>
  <c r="AE298" i="1"/>
  <c r="P298" i="1"/>
  <c r="AM298" i="1" s="1"/>
  <c r="AB299" i="1"/>
  <c r="AD299" i="1"/>
  <c r="AD301" i="1"/>
  <c r="AB301" i="1"/>
  <c r="AI303" i="1"/>
  <c r="AA303" i="1"/>
  <c r="Y303" i="1"/>
  <c r="AM303" i="1"/>
  <c r="AB311" i="1"/>
  <c r="AN316" i="1"/>
  <c r="AM316" i="1"/>
  <c r="Y316" i="1"/>
  <c r="AC316" i="1" s="1"/>
  <c r="L316" i="1"/>
  <c r="AI316" i="1"/>
  <c r="AE316" i="1"/>
  <c r="AA316" i="1"/>
  <c r="AM152" i="1"/>
  <c r="Y152" i="1"/>
  <c r="AC152" i="1" s="1"/>
  <c r="L152" i="1"/>
  <c r="AI152" i="1"/>
  <c r="AE154" i="1"/>
  <c r="P154" i="1"/>
  <c r="Y154" i="1" s="1"/>
  <c r="AC154" i="1" s="1"/>
  <c r="AM160" i="1"/>
  <c r="L160" i="1"/>
  <c r="AE162" i="1"/>
  <c r="P162" i="1"/>
  <c r="AI162" i="1" s="1"/>
  <c r="AD167" i="1"/>
  <c r="AM168" i="1"/>
  <c r="Y168" i="1"/>
  <c r="AC168" i="1" s="1"/>
  <c r="L168" i="1"/>
  <c r="AI168" i="1"/>
  <c r="AE170" i="1"/>
  <c r="P170" i="1"/>
  <c r="AI170" i="1" s="1"/>
  <c r="AM176" i="1"/>
  <c r="Y176" i="1"/>
  <c r="AC176" i="1" s="1"/>
  <c r="L176" i="1"/>
  <c r="AI176" i="1"/>
  <c r="AE178" i="1"/>
  <c r="P178" i="1"/>
  <c r="AA178" i="1" s="1"/>
  <c r="Y182" i="1"/>
  <c r="AC182" i="1" s="1"/>
  <c r="AM184" i="1"/>
  <c r="Y184" i="1"/>
  <c r="AC184" i="1" s="1"/>
  <c r="L184" i="1"/>
  <c r="AI184" i="1"/>
  <c r="AE186" i="1"/>
  <c r="P186" i="1"/>
  <c r="AI190" i="1"/>
  <c r="AM192" i="1"/>
  <c r="L192" i="1"/>
  <c r="AI192" i="1"/>
  <c r="AE194" i="1"/>
  <c r="P194" i="1"/>
  <c r="Y194" i="1" s="1"/>
  <c r="AC194" i="1" s="1"/>
  <c r="AA197" i="1"/>
  <c r="AM199" i="1"/>
  <c r="Y199" i="1"/>
  <c r="AC199" i="1" s="1"/>
  <c r="L199" i="1"/>
  <c r="AN199" i="1"/>
  <c r="AM203" i="1"/>
  <c r="Y203" i="1"/>
  <c r="AC203" i="1" s="1"/>
  <c r="L203" i="1"/>
  <c r="AA203" i="1"/>
  <c r="AN203" i="1"/>
  <c r="AE205" i="1"/>
  <c r="P205" i="1"/>
  <c r="AN205" i="1" s="1"/>
  <c r="AA209" i="1"/>
  <c r="AM209" i="1"/>
  <c r="L209" i="1"/>
  <c r="L212" i="1"/>
  <c r="Y212" i="1"/>
  <c r="AC212" i="1" s="1"/>
  <c r="AI213" i="1"/>
  <c r="AA213" i="1"/>
  <c r="Y213" i="1"/>
  <c r="AN213" i="1"/>
  <c r="AM215" i="1"/>
  <c r="Y215" i="1"/>
  <c r="AC215" i="1" s="1"/>
  <c r="L215" i="1"/>
  <c r="AN215" i="1"/>
  <c r="AM219" i="1"/>
  <c r="Y219" i="1"/>
  <c r="AC219" i="1" s="1"/>
  <c r="L219" i="1"/>
  <c r="AA219" i="1"/>
  <c r="AN219" i="1"/>
  <c r="AE221" i="1"/>
  <c r="P221" i="1"/>
  <c r="L225" i="1"/>
  <c r="AM226" i="1"/>
  <c r="L228" i="1"/>
  <c r="Y228" i="1"/>
  <c r="AC228" i="1" s="1"/>
  <c r="AI229" i="1"/>
  <c r="AA229" i="1"/>
  <c r="Y229" i="1"/>
  <c r="AC229" i="1" s="1"/>
  <c r="AN229" i="1"/>
  <c r="L231" i="1"/>
  <c r="AN231" i="1"/>
  <c r="L235" i="1"/>
  <c r="AE237" i="1"/>
  <c r="P237" i="1"/>
  <c r="AM237" i="1" s="1"/>
  <c r="AD240" i="1"/>
  <c r="L241" i="1"/>
  <c r="AM242" i="1"/>
  <c r="L244" i="1"/>
  <c r="Y244" i="1"/>
  <c r="AC244" i="1" s="1"/>
  <c r="AI245" i="1"/>
  <c r="AA245" i="1"/>
  <c r="L247" i="1"/>
  <c r="AM251" i="1"/>
  <c r="Y251" i="1"/>
  <c r="AC251" i="1" s="1"/>
  <c r="L251" i="1"/>
  <c r="AA251" i="1"/>
  <c r="AN251" i="1"/>
  <c r="AE253" i="1"/>
  <c r="P253" i="1"/>
  <c r="AN253" i="1" s="1"/>
  <c r="AI257" i="1"/>
  <c r="AA257" i="1"/>
  <c r="AM257" i="1"/>
  <c r="L257" i="1"/>
  <c r="AM258" i="1"/>
  <c r="AI261" i="1"/>
  <c r="AD262" i="1"/>
  <c r="AE263" i="1"/>
  <c r="P263" i="1"/>
  <c r="AI267" i="1"/>
  <c r="AM269" i="1"/>
  <c r="Y269" i="1"/>
  <c r="AC269" i="1" s="1"/>
  <c r="L269" i="1"/>
  <c r="AN271" i="1"/>
  <c r="AI272" i="1"/>
  <c r="AN272" i="1"/>
  <c r="Y272" i="1"/>
  <c r="AM272" i="1"/>
  <c r="AN274" i="1"/>
  <c r="AM274" i="1"/>
  <c r="AA274" i="1"/>
  <c r="AI275" i="1"/>
  <c r="AA275" i="1"/>
  <c r="L275" i="1"/>
  <c r="AB276" i="1"/>
  <c r="AM277" i="1"/>
  <c r="Y277" i="1"/>
  <c r="AC277" i="1" s="1"/>
  <c r="L277" i="1"/>
  <c r="AA277" i="1"/>
  <c r="AI279" i="1"/>
  <c r="AA279" i="1"/>
  <c r="AM279" i="1"/>
  <c r="L279" i="1"/>
  <c r="AN279" i="1"/>
  <c r="Y279" i="1"/>
  <c r="AC279" i="1" s="1"/>
  <c r="AB282" i="1"/>
  <c r="AI284" i="1"/>
  <c r="L287" i="1"/>
  <c r="AN290" i="1"/>
  <c r="AE290" i="1"/>
  <c r="Y290" i="1"/>
  <c r="AC290" i="1" s="1"/>
  <c r="L290" i="1"/>
  <c r="AI290" i="1"/>
  <c r="AA290" i="1"/>
  <c r="AM292" i="1"/>
  <c r="AA292" i="1"/>
  <c r="AN292" i="1"/>
  <c r="AE292" i="1"/>
  <c r="AI292" i="1"/>
  <c r="L306" i="1"/>
  <c r="AM312" i="1"/>
  <c r="Y312" i="1"/>
  <c r="AC312" i="1" s="1"/>
  <c r="L312" i="1"/>
  <c r="AA312" i="1"/>
  <c r="AN312" i="1"/>
  <c r="AE312" i="1"/>
  <c r="AI312" i="1"/>
  <c r="AN200" i="1"/>
  <c r="AI200" i="1"/>
  <c r="AN208" i="1"/>
  <c r="AI208" i="1"/>
  <c r="AN216" i="1"/>
  <c r="AI216" i="1"/>
  <c r="AN224" i="1"/>
  <c r="AI224" i="1"/>
  <c r="AN232" i="1"/>
  <c r="AI232" i="1"/>
  <c r="AN240" i="1"/>
  <c r="AI240" i="1"/>
  <c r="AN248" i="1"/>
  <c r="AI248" i="1"/>
  <c r="AN256" i="1"/>
  <c r="AI256" i="1"/>
  <c r="AE259" i="1"/>
  <c r="AN266" i="1"/>
  <c r="AM266" i="1"/>
  <c r="AA266" i="1"/>
  <c r="AE266" i="1"/>
  <c r="AE271" i="1"/>
  <c r="P271" i="1"/>
  <c r="Y271" i="1" s="1"/>
  <c r="AC271" i="1" s="1"/>
  <c r="AN282" i="1"/>
  <c r="AM282" i="1"/>
  <c r="AA282" i="1"/>
  <c r="AE282" i="1"/>
  <c r="AE287" i="1"/>
  <c r="P287" i="1"/>
  <c r="AN291" i="1"/>
  <c r="AE293" i="1"/>
  <c r="AN305" i="1"/>
  <c r="AM305" i="1"/>
  <c r="AA305" i="1"/>
  <c r="AI305" i="1"/>
  <c r="Y305" i="1"/>
  <c r="AC305" i="1" s="1"/>
  <c r="L305" i="1"/>
  <c r="AE307" i="1"/>
  <c r="P307" i="1"/>
  <c r="AE314" i="1"/>
  <c r="P314" i="1"/>
  <c r="AE318" i="1"/>
  <c r="P318" i="1"/>
  <c r="AI318" i="1" s="1"/>
  <c r="AN262" i="1"/>
  <c r="AI262" i="1"/>
  <c r="AN270" i="1"/>
  <c r="AI270" i="1"/>
  <c r="AN278" i="1"/>
  <c r="AI278" i="1"/>
  <c r="AN286" i="1"/>
  <c r="AI286" i="1"/>
  <c r="AE289" i="1"/>
  <c r="AD295" i="1"/>
  <c r="AB295" i="1"/>
  <c r="AN297" i="1"/>
  <c r="AM297" i="1"/>
  <c r="AA297" i="1"/>
  <c r="Y297" i="1"/>
  <c r="AC297" i="1" s="1"/>
  <c r="L297" i="1"/>
  <c r="AN299" i="1"/>
  <c r="AA299" i="1"/>
  <c r="AE310" i="1"/>
  <c r="P310" i="1"/>
  <c r="AM315" i="1"/>
  <c r="Y315" i="1"/>
  <c r="AI315" i="1"/>
  <c r="AA315" i="1"/>
  <c r="AA317" i="1"/>
  <c r="AN317" i="1"/>
  <c r="L317" i="1"/>
  <c r="AB318" i="1"/>
  <c r="AE291" i="1"/>
  <c r="P291" i="1"/>
  <c r="AM291" i="1" s="1"/>
  <c r="AI295" i="1"/>
  <c r="AA295" i="1"/>
  <c r="Y295" i="1"/>
  <c r="AC295" i="1" s="1"/>
  <c r="AI298" i="1"/>
  <c r="AA298" i="1"/>
  <c r="AM300" i="1"/>
  <c r="Y300" i="1"/>
  <c r="AC300" i="1" s="1"/>
  <c r="L300" i="1"/>
  <c r="AN300" i="1"/>
  <c r="AM304" i="1"/>
  <c r="Y304" i="1"/>
  <c r="AC304" i="1" s="1"/>
  <c r="L304" i="1"/>
  <c r="AA304" i="1"/>
  <c r="AN304" i="1"/>
  <c r="AE306" i="1"/>
  <c r="P306" i="1"/>
  <c r="AA306" i="1" s="1"/>
  <c r="AI310" i="1"/>
  <c r="AA310" i="1"/>
  <c r="AM310" i="1"/>
  <c r="L310" i="1"/>
  <c r="AE319" i="1"/>
  <c r="AM296" i="1"/>
  <c r="AN301" i="1"/>
  <c r="AI301" i="1"/>
  <c r="AI309" i="1"/>
  <c r="AE317" i="1"/>
  <c r="AA314" i="1"/>
  <c r="P317" i="1"/>
  <c r="Y317" i="1" s="1"/>
  <c r="AC317" i="1" s="1"/>
  <c r="L319" i="1"/>
  <c r="Y319" i="1"/>
  <c r="AC319" i="1" s="1"/>
  <c r="AI210" i="1" l="1"/>
  <c r="Y210" i="1"/>
  <c r="AN210" i="1"/>
  <c r="AA210" i="1"/>
  <c r="AM210" i="1"/>
  <c r="AM311" i="1"/>
  <c r="AA20" i="1"/>
  <c r="AA12" i="1"/>
  <c r="AM194" i="1"/>
  <c r="Y52" i="1"/>
  <c r="AC52" i="1" s="1"/>
  <c r="AN56" i="1"/>
  <c r="AA283" i="1"/>
  <c r="AI311" i="1"/>
  <c r="AN64" i="1"/>
  <c r="Y188" i="1"/>
  <c r="AC188" i="1" s="1"/>
  <c r="AI154" i="1"/>
  <c r="AN40" i="1"/>
  <c r="AA222" i="1"/>
  <c r="AM222" i="1"/>
  <c r="Y114" i="1"/>
  <c r="AC114" i="1" s="1"/>
  <c r="Y247" i="1"/>
  <c r="AC247" i="1" s="1"/>
  <c r="AM241" i="1"/>
  <c r="Y158" i="1"/>
  <c r="AN237" i="1"/>
  <c r="AA114" i="1"/>
  <c r="AM309" i="1"/>
  <c r="AA52" i="1"/>
  <c r="AA44" i="1"/>
  <c r="AA36" i="1"/>
  <c r="AA28" i="1"/>
  <c r="AD103" i="1"/>
  <c r="AA70" i="1"/>
  <c r="AN24" i="1"/>
  <c r="AI28" i="1"/>
  <c r="AN247" i="1"/>
  <c r="AA235" i="1"/>
  <c r="AA241" i="1"/>
  <c r="Y235" i="1"/>
  <c r="AC235" i="1" s="1"/>
  <c r="Y166" i="1"/>
  <c r="AA158" i="1"/>
  <c r="AA309" i="1"/>
  <c r="AD198" i="1"/>
  <c r="AN150" i="1"/>
  <c r="AN118" i="1"/>
  <c r="AN86" i="1"/>
  <c r="AM48" i="1"/>
  <c r="AN8" i="1"/>
  <c r="AM16" i="1"/>
  <c r="AI264" i="1"/>
  <c r="Y264" i="1"/>
  <c r="AN264" i="1"/>
  <c r="AM264" i="1"/>
  <c r="AA264" i="1"/>
  <c r="AM173" i="1"/>
  <c r="Y173" i="1"/>
  <c r="AN235" i="1"/>
  <c r="AM306" i="1"/>
  <c r="Y267" i="1"/>
  <c r="AM235" i="1"/>
  <c r="AD208" i="1"/>
  <c r="AA166" i="1"/>
  <c r="Y306" i="1"/>
  <c r="AC306" i="1" s="1"/>
  <c r="AA253" i="1"/>
  <c r="AI76" i="1"/>
  <c r="Y309" i="1"/>
  <c r="AA16" i="1"/>
  <c r="AA280" i="1"/>
  <c r="AM200" i="1"/>
  <c r="AA200" i="1"/>
  <c r="Y200" i="1"/>
  <c r="AI258" i="1"/>
  <c r="AN258" i="1"/>
  <c r="AA258" i="1"/>
  <c r="Y258" i="1"/>
  <c r="AD286" i="1"/>
  <c r="AM267" i="1"/>
  <c r="AI306" i="1"/>
  <c r="Y311" i="1"/>
  <c r="AN302" i="1"/>
  <c r="AM66" i="1"/>
  <c r="AI226" i="1"/>
  <c r="AN226" i="1"/>
  <c r="AA226" i="1"/>
  <c r="Y226" i="1"/>
  <c r="AD138" i="1"/>
  <c r="Y291" i="1"/>
  <c r="AA267" i="1"/>
  <c r="AD282" i="1"/>
  <c r="Y178" i="1"/>
  <c r="AC178" i="1" s="1"/>
  <c r="AN162" i="1"/>
  <c r="Y253" i="1"/>
  <c r="AC253" i="1" s="1"/>
  <c r="AI64" i="1"/>
  <c r="AA56" i="1"/>
  <c r="AA48" i="1"/>
  <c r="AA40" i="1"/>
  <c r="AA32" i="1"/>
  <c r="AM253" i="1"/>
  <c r="Y12" i="1"/>
  <c r="AC12" i="1" s="1"/>
  <c r="Y32" i="1"/>
  <c r="AC32" i="1" s="1"/>
  <c r="AI16" i="1"/>
  <c r="AI242" i="1"/>
  <c r="Y242" i="1"/>
  <c r="AN242" i="1"/>
  <c r="AA238" i="1"/>
  <c r="AM238" i="1"/>
  <c r="AD280" i="1"/>
  <c r="AD224" i="1"/>
  <c r="AD135" i="1"/>
  <c r="AD106" i="1"/>
  <c r="Y287" i="1"/>
  <c r="AC287" i="1" s="1"/>
  <c r="AN287" i="1"/>
  <c r="AI287" i="1"/>
  <c r="AA287" i="1"/>
  <c r="AB306" i="1"/>
  <c r="AD306" i="1"/>
  <c r="AD290" i="1"/>
  <c r="AB290" i="1"/>
  <c r="AB241" i="1"/>
  <c r="AD234" i="1"/>
  <c r="AC234" i="1"/>
  <c r="AN225" i="1"/>
  <c r="Y225" i="1"/>
  <c r="AC225" i="1" s="1"/>
  <c r="AI225" i="1"/>
  <c r="AA225" i="1"/>
  <c r="AD202" i="1"/>
  <c r="AC202" i="1"/>
  <c r="AC122" i="1"/>
  <c r="AD122" i="1"/>
  <c r="AD109" i="1"/>
  <c r="AB109" i="1"/>
  <c r="AB62" i="1"/>
  <c r="AD62" i="1"/>
  <c r="AD121" i="1"/>
  <c r="AB121" i="1"/>
  <c r="AD51" i="1"/>
  <c r="AB51" i="1"/>
  <c r="AD312" i="1"/>
  <c r="AB312" i="1"/>
  <c r="AM287" i="1"/>
  <c r="AB219" i="1"/>
  <c r="AD219" i="1"/>
  <c r="AC213" i="1"/>
  <c r="AD213" i="1"/>
  <c r="AD212" i="1"/>
  <c r="AB212" i="1"/>
  <c r="Y142" i="1"/>
  <c r="AC142" i="1" s="1"/>
  <c r="AN142" i="1"/>
  <c r="AM142" i="1"/>
  <c r="AI142" i="1"/>
  <c r="AD141" i="1"/>
  <c r="AB141" i="1"/>
  <c r="AD124" i="1"/>
  <c r="AB124" i="1"/>
  <c r="AM197" i="1"/>
  <c r="AN197" i="1"/>
  <c r="AI197" i="1"/>
  <c r="AD185" i="1"/>
  <c r="AB185" i="1"/>
  <c r="AN182" i="1"/>
  <c r="AM182" i="1"/>
  <c r="AI182" i="1"/>
  <c r="AB164" i="1"/>
  <c r="AD164" i="1"/>
  <c r="AB265" i="1"/>
  <c r="AD265" i="1"/>
  <c r="AB70" i="1"/>
  <c r="AB22" i="1"/>
  <c r="AB18" i="1"/>
  <c r="AD18" i="1"/>
  <c r="AB14" i="1"/>
  <c r="AD14" i="1"/>
  <c r="AD10" i="1"/>
  <c r="AB10" i="1"/>
  <c r="AA156" i="1"/>
  <c r="AN156" i="1"/>
  <c r="AM156" i="1"/>
  <c r="AI156" i="1"/>
  <c r="AB134" i="1"/>
  <c r="AD134" i="1"/>
  <c r="Y123" i="1"/>
  <c r="AN123" i="1"/>
  <c r="AM123" i="1"/>
  <c r="AI123" i="1"/>
  <c r="AA123" i="1"/>
  <c r="AB186" i="1"/>
  <c r="AD204" i="1"/>
  <c r="AB204" i="1"/>
  <c r="Y175" i="1"/>
  <c r="AN175" i="1"/>
  <c r="AM175" i="1"/>
  <c r="AA175" i="1"/>
  <c r="AI175" i="1"/>
  <c r="AN53" i="1"/>
  <c r="AM53" i="1"/>
  <c r="AI53" i="1"/>
  <c r="AA53" i="1"/>
  <c r="Y53" i="1"/>
  <c r="AD35" i="1"/>
  <c r="AB35" i="1"/>
  <c r="AB287" i="1"/>
  <c r="AD287" i="1"/>
  <c r="AC254" i="1"/>
  <c r="AD254" i="1"/>
  <c r="Y110" i="1"/>
  <c r="AC110" i="1" s="1"/>
  <c r="AN110" i="1"/>
  <c r="AM110" i="1"/>
  <c r="AI110" i="1"/>
  <c r="AD92" i="1"/>
  <c r="AB92" i="1"/>
  <c r="AA110" i="1"/>
  <c r="AD56" i="1"/>
  <c r="AB56" i="1"/>
  <c r="AM174" i="1"/>
  <c r="AN174" i="1"/>
  <c r="AA174" i="1"/>
  <c r="Y174" i="1"/>
  <c r="AA221" i="1"/>
  <c r="AM221" i="1"/>
  <c r="Y221" i="1"/>
  <c r="AC221" i="1" s="1"/>
  <c r="AN221" i="1"/>
  <c r="AD215" i="1"/>
  <c r="AB215" i="1"/>
  <c r="AB263" i="1"/>
  <c r="AC291" i="1"/>
  <c r="AD291" i="1"/>
  <c r="AB279" i="1"/>
  <c r="AD279" i="1"/>
  <c r="AB225" i="1"/>
  <c r="AD225" i="1"/>
  <c r="Y197" i="1"/>
  <c r="AB184" i="1"/>
  <c r="AD184" i="1"/>
  <c r="AA182" i="1"/>
  <c r="AI174" i="1"/>
  <c r="AB168" i="1"/>
  <c r="AD168" i="1"/>
  <c r="AC166" i="1"/>
  <c r="AD166" i="1"/>
  <c r="AD260" i="1"/>
  <c r="AI233" i="1"/>
  <c r="AN233" i="1"/>
  <c r="AA233" i="1"/>
  <c r="Y233" i="1"/>
  <c r="AC233" i="1" s="1"/>
  <c r="AM233" i="1"/>
  <c r="AI201" i="1"/>
  <c r="AN201" i="1"/>
  <c r="AA201" i="1"/>
  <c r="Y201" i="1"/>
  <c r="AC201" i="1" s="1"/>
  <c r="AI221" i="1"/>
  <c r="AC311" i="1"/>
  <c r="AD311" i="1"/>
  <c r="AB172" i="1"/>
  <c r="AD172" i="1"/>
  <c r="AN160" i="1"/>
  <c r="AA160" i="1"/>
  <c r="Y160" i="1"/>
  <c r="AC160" i="1" s="1"/>
  <c r="AI160" i="1"/>
  <c r="AB26" i="1"/>
  <c r="AD233" i="1"/>
  <c r="AB233" i="1"/>
  <c r="AA142" i="1"/>
  <c r="AD89" i="1"/>
  <c r="AB89" i="1"/>
  <c r="AI22" i="1"/>
  <c r="AA22" i="1"/>
  <c r="AN22" i="1"/>
  <c r="Y22" i="1"/>
  <c r="AC22" i="1" s="1"/>
  <c r="AM22" i="1"/>
  <c r="AD162" i="1"/>
  <c r="AC288" i="1"/>
  <c r="AD288" i="1"/>
  <c r="AB281" i="1"/>
  <c r="AD281" i="1"/>
  <c r="AB136" i="1"/>
  <c r="AD136" i="1"/>
  <c r="AN130" i="1"/>
  <c r="AM130" i="1"/>
  <c r="Y130" i="1"/>
  <c r="AI130" i="1"/>
  <c r="AB104" i="1"/>
  <c r="AD104" i="1"/>
  <c r="AN98" i="1"/>
  <c r="AM98" i="1"/>
  <c r="Y98" i="1"/>
  <c r="AI98" i="1"/>
  <c r="Y75" i="1"/>
  <c r="AM75" i="1"/>
  <c r="AA75" i="1"/>
  <c r="AN75" i="1"/>
  <c r="AI75" i="1"/>
  <c r="AB66" i="1"/>
  <c r="AN37" i="1"/>
  <c r="AM37" i="1"/>
  <c r="AI37" i="1"/>
  <c r="AA37" i="1"/>
  <c r="Y37" i="1"/>
  <c r="AD19" i="1"/>
  <c r="AB19" i="1"/>
  <c r="AI26" i="1"/>
  <c r="AA26" i="1"/>
  <c r="AN26" i="1"/>
  <c r="Y26" i="1"/>
  <c r="AC26" i="1" s="1"/>
  <c r="AM26" i="1"/>
  <c r="AB12" i="1"/>
  <c r="AD12" i="1"/>
  <c r="AC315" i="1"/>
  <c r="AD315" i="1"/>
  <c r="AN314" i="1"/>
  <c r="Y314" i="1"/>
  <c r="AM314" i="1"/>
  <c r="AI314" i="1"/>
  <c r="AD305" i="1"/>
  <c r="AB305" i="1"/>
  <c r="AD277" i="1"/>
  <c r="AB277" i="1"/>
  <c r="AD272" i="1"/>
  <c r="AC272" i="1"/>
  <c r="AD270" i="1"/>
  <c r="AC267" i="1"/>
  <c r="AD267" i="1"/>
  <c r="AI263" i="1"/>
  <c r="AN263" i="1"/>
  <c r="AA263" i="1"/>
  <c r="Y263" i="1"/>
  <c r="AC263" i="1" s="1"/>
  <c r="AM263" i="1"/>
  <c r="AM225" i="1"/>
  <c r="AM205" i="1"/>
  <c r="Y205" i="1"/>
  <c r="AC205" i="1" s="1"/>
  <c r="AI205" i="1"/>
  <c r="AA205" i="1"/>
  <c r="AB203" i="1"/>
  <c r="AD203" i="1"/>
  <c r="AD199" i="1"/>
  <c r="AB199" i="1"/>
  <c r="AI186" i="1"/>
  <c r="AM186" i="1"/>
  <c r="AA186" i="1"/>
  <c r="AN186" i="1"/>
  <c r="Y170" i="1"/>
  <c r="AC170" i="1" s="1"/>
  <c r="AA170" i="1"/>
  <c r="AN170" i="1"/>
  <c r="AB152" i="1"/>
  <c r="AD152" i="1"/>
  <c r="AB253" i="1"/>
  <c r="AD253" i="1"/>
  <c r="AC90" i="1"/>
  <c r="AD90" i="1"/>
  <c r="AI78" i="1"/>
  <c r="AM78" i="1"/>
  <c r="AA78" i="1"/>
  <c r="AN78" i="1"/>
  <c r="AC296" i="1"/>
  <c r="AD296" i="1"/>
  <c r="AC256" i="1"/>
  <c r="AD256" i="1"/>
  <c r="AM245" i="1"/>
  <c r="Y245" i="1"/>
  <c r="AN245" i="1"/>
  <c r="AD239" i="1"/>
  <c r="AB239" i="1"/>
  <c r="AB249" i="1"/>
  <c r="AI231" i="1"/>
  <c r="AA231" i="1"/>
  <c r="Y231" i="1"/>
  <c r="AC231" i="1" s="1"/>
  <c r="AC195" i="1"/>
  <c r="AD195" i="1"/>
  <c r="AN190" i="1"/>
  <c r="AM190" i="1"/>
  <c r="AA190" i="1"/>
  <c r="Y190" i="1"/>
  <c r="Y186" i="1"/>
  <c r="AC186" i="1" s="1"/>
  <c r="AC183" i="1"/>
  <c r="AD183" i="1"/>
  <c r="AB58" i="1"/>
  <c r="AB54" i="1"/>
  <c r="AD54" i="1"/>
  <c r="AD50" i="1"/>
  <c r="AB50" i="1"/>
  <c r="AD46" i="1"/>
  <c r="AB46" i="1"/>
  <c r="AB42" i="1"/>
  <c r="AD42" i="1"/>
  <c r="AB38" i="1"/>
  <c r="AD38" i="1"/>
  <c r="AB34" i="1"/>
  <c r="AD34" i="1"/>
  <c r="AB30" i="1"/>
  <c r="AD30" i="1"/>
  <c r="AN192" i="1"/>
  <c r="AA192" i="1"/>
  <c r="Y192" i="1"/>
  <c r="AC192" i="1" s="1"/>
  <c r="AD182" i="1"/>
  <c r="AD177" i="1"/>
  <c r="AB177" i="1"/>
  <c r="AM170" i="1"/>
  <c r="AB102" i="1"/>
  <c r="AD102" i="1"/>
  <c r="Y91" i="1"/>
  <c r="AN91" i="1"/>
  <c r="AM91" i="1"/>
  <c r="AI91" i="1"/>
  <c r="AA91" i="1"/>
  <c r="AI58" i="1"/>
  <c r="AA58" i="1"/>
  <c r="AN58" i="1"/>
  <c r="Y58" i="1"/>
  <c r="AC58" i="1" s="1"/>
  <c r="AM58" i="1"/>
  <c r="AD20" i="1"/>
  <c r="AB20" i="1"/>
  <c r="AN21" i="1"/>
  <c r="AI21" i="1"/>
  <c r="AA21" i="1"/>
  <c r="AM21" i="1"/>
  <c r="Y21" i="1"/>
  <c r="AI285" i="1"/>
  <c r="Y285" i="1"/>
  <c r="AC285" i="1" s="1"/>
  <c r="AN285" i="1"/>
  <c r="AB44" i="1"/>
  <c r="AD44" i="1"/>
  <c r="Y78" i="1"/>
  <c r="AC78" i="1" s="1"/>
  <c r="AD261" i="1"/>
  <c r="AB261" i="1"/>
  <c r="AB293" i="1"/>
  <c r="AD293" i="1"/>
  <c r="AC238" i="1"/>
  <c r="AD238" i="1"/>
  <c r="AB237" i="1"/>
  <c r="AD218" i="1"/>
  <c r="AC218" i="1"/>
  <c r="AN209" i="1"/>
  <c r="Y209" i="1"/>
  <c r="AC209" i="1" s="1"/>
  <c r="AB205" i="1"/>
  <c r="AD148" i="1"/>
  <c r="AB148" i="1"/>
  <c r="AD133" i="1"/>
  <c r="AB133" i="1"/>
  <c r="AD116" i="1"/>
  <c r="AB116" i="1"/>
  <c r="AD101" i="1"/>
  <c r="AB101" i="1"/>
  <c r="AD84" i="1"/>
  <c r="AB84" i="1"/>
  <c r="Y302" i="1"/>
  <c r="AC302" i="1" s="1"/>
  <c r="AI302" i="1"/>
  <c r="AD255" i="1"/>
  <c r="AB255" i="1"/>
  <c r="AB180" i="1"/>
  <c r="AD180" i="1"/>
  <c r="AD294" i="1"/>
  <c r="AB294" i="1"/>
  <c r="Y275" i="1"/>
  <c r="AC275" i="1" s="1"/>
  <c r="AN275" i="1"/>
  <c r="AM275" i="1"/>
  <c r="AC268" i="1"/>
  <c r="AD268" i="1"/>
  <c r="AM249" i="1"/>
  <c r="Y217" i="1"/>
  <c r="AC217" i="1" s="1"/>
  <c r="AA217" i="1"/>
  <c r="AD178" i="1"/>
  <c r="AA76" i="1"/>
  <c r="AN76" i="1"/>
  <c r="AI247" i="1"/>
  <c r="AA247" i="1"/>
  <c r="AN194" i="1"/>
  <c r="AB170" i="1"/>
  <c r="AD170" i="1"/>
  <c r="AA150" i="1"/>
  <c r="AD146" i="1"/>
  <c r="AD143" i="1"/>
  <c r="AB142" i="1"/>
  <c r="AD142" i="1"/>
  <c r="AM134" i="1"/>
  <c r="Y131" i="1"/>
  <c r="AN131" i="1"/>
  <c r="AM131" i="1"/>
  <c r="AA131" i="1"/>
  <c r="AI131" i="1"/>
  <c r="AD129" i="1"/>
  <c r="AB129" i="1"/>
  <c r="AN126" i="1"/>
  <c r="AA118" i="1"/>
  <c r="AD114" i="1"/>
  <c r="AD111" i="1"/>
  <c r="AB110" i="1"/>
  <c r="AD110" i="1"/>
  <c r="AM102" i="1"/>
  <c r="Y99" i="1"/>
  <c r="AN99" i="1"/>
  <c r="AM99" i="1"/>
  <c r="AI99" i="1"/>
  <c r="AA99" i="1"/>
  <c r="AD97" i="1"/>
  <c r="AB97" i="1"/>
  <c r="AN94" i="1"/>
  <c r="AA86" i="1"/>
  <c r="AD82" i="1"/>
  <c r="AD77" i="1"/>
  <c r="AB77" i="1"/>
  <c r="AM74" i="1"/>
  <c r="AN74" i="1"/>
  <c r="AB68" i="1"/>
  <c r="AD68" i="1"/>
  <c r="Y66" i="1"/>
  <c r="AC66" i="1" s="1"/>
  <c r="Y64" i="1"/>
  <c r="AC64" i="1" s="1"/>
  <c r="AM60" i="1"/>
  <c r="AI54" i="1"/>
  <c r="AA54" i="1"/>
  <c r="AN54" i="1"/>
  <c r="AB52" i="1"/>
  <c r="AD52" i="1"/>
  <c r="Y48" i="1"/>
  <c r="AC48" i="1" s="1"/>
  <c r="AM40" i="1"/>
  <c r="AD36" i="1"/>
  <c r="AB36" i="1"/>
  <c r="Y28" i="1"/>
  <c r="AC28" i="1" s="1"/>
  <c r="AD259" i="1"/>
  <c r="AB259" i="1"/>
  <c r="AD229" i="1"/>
  <c r="AD227" i="1"/>
  <c r="AB227" i="1"/>
  <c r="AI188" i="1"/>
  <c r="AM188" i="1"/>
  <c r="AB154" i="1"/>
  <c r="AD154" i="1"/>
  <c r="AB128" i="1"/>
  <c r="AD128" i="1"/>
  <c r="AN122" i="1"/>
  <c r="AM122" i="1"/>
  <c r="AB96" i="1"/>
  <c r="AD96" i="1"/>
  <c r="AN90" i="1"/>
  <c r="AM90" i="1"/>
  <c r="AM70" i="1"/>
  <c r="AI70" i="1"/>
  <c r="AD63" i="1"/>
  <c r="AB63" i="1"/>
  <c r="AN52" i="1"/>
  <c r="AN49" i="1"/>
  <c r="AI49" i="1"/>
  <c r="AA49" i="1"/>
  <c r="AM49" i="1"/>
  <c r="Y49" i="1"/>
  <c r="AD47" i="1"/>
  <c r="AB47" i="1"/>
  <c r="AN36" i="1"/>
  <c r="AI33" i="1"/>
  <c r="AA33" i="1"/>
  <c r="AN33" i="1"/>
  <c r="AM33" i="1"/>
  <c r="Y33" i="1"/>
  <c r="AD31" i="1"/>
  <c r="AB31" i="1"/>
  <c r="AN20" i="1"/>
  <c r="AI17" i="1"/>
  <c r="AA17" i="1"/>
  <c r="AN17" i="1"/>
  <c r="AM17" i="1"/>
  <c r="Y17" i="1"/>
  <c r="AD15" i="1"/>
  <c r="AB15" i="1"/>
  <c r="AI283" i="1"/>
  <c r="AI42" i="1"/>
  <c r="AA42" i="1"/>
  <c r="AN42" i="1"/>
  <c r="AM24" i="1"/>
  <c r="Y16" i="1"/>
  <c r="AC16" i="1" s="1"/>
  <c r="AI10" i="1"/>
  <c r="AA10" i="1"/>
  <c r="AN10" i="1"/>
  <c r="AD320" i="1"/>
  <c r="AB320" i="1"/>
  <c r="AD74" i="1"/>
  <c r="AI20" i="1"/>
  <c r="AI56" i="1"/>
  <c r="AI24" i="1"/>
  <c r="AI60" i="1"/>
  <c r="AI12" i="1"/>
  <c r="AB319" i="1"/>
  <c r="AD319" i="1"/>
  <c r="AB310" i="1"/>
  <c r="AN298" i="1"/>
  <c r="AD317" i="1"/>
  <c r="AB317" i="1"/>
  <c r="AI317" i="1"/>
  <c r="AA291" i="1"/>
  <c r="AB275" i="1"/>
  <c r="AD269" i="1"/>
  <c r="AB269" i="1"/>
  <c r="AB257" i="1"/>
  <c r="AB235" i="1"/>
  <c r="AD235" i="1"/>
  <c r="AD231" i="1"/>
  <c r="AB231" i="1"/>
  <c r="AD228" i="1"/>
  <c r="AB228" i="1"/>
  <c r="AI209" i="1"/>
  <c r="AD192" i="1"/>
  <c r="AB192" i="1"/>
  <c r="AD176" i="1"/>
  <c r="AB176" i="1"/>
  <c r="AD160" i="1"/>
  <c r="AB160" i="1"/>
  <c r="AD316" i="1"/>
  <c r="AB316" i="1"/>
  <c r="AN306" i="1"/>
  <c r="AD303" i="1"/>
  <c r="AC303" i="1"/>
  <c r="AD271" i="1"/>
  <c r="AB271" i="1"/>
  <c r="AD285" i="1"/>
  <c r="AB285" i="1"/>
  <c r="AN257" i="1"/>
  <c r="Y257" i="1"/>
  <c r="AC257" i="1" s="1"/>
  <c r="AI253" i="1"/>
  <c r="AA237" i="1"/>
  <c r="AC222" i="1"/>
  <c r="AD222" i="1"/>
  <c r="AB221" i="1"/>
  <c r="AD221" i="1"/>
  <c r="AN178" i="1"/>
  <c r="AD165" i="1"/>
  <c r="AB165" i="1"/>
  <c r="AA162" i="1"/>
  <c r="AD140" i="1"/>
  <c r="AB140" i="1"/>
  <c r="AD125" i="1"/>
  <c r="AB125" i="1"/>
  <c r="AD108" i="1"/>
  <c r="AB108" i="1"/>
  <c r="AD93" i="1"/>
  <c r="AB93" i="1"/>
  <c r="AB302" i="1"/>
  <c r="AD207" i="1"/>
  <c r="AB207" i="1"/>
  <c r="AD153" i="1"/>
  <c r="AB153" i="1"/>
  <c r="Y249" i="1"/>
  <c r="AC249" i="1" s="1"/>
  <c r="AA249" i="1"/>
  <c r="AD220" i="1"/>
  <c r="AB220" i="1"/>
  <c r="AN217" i="1"/>
  <c r="AI199" i="1"/>
  <c r="AA199" i="1"/>
  <c r="Y159" i="1"/>
  <c r="AN159" i="1"/>
  <c r="AM159" i="1"/>
  <c r="AI159" i="1"/>
  <c r="AA159" i="1"/>
  <c r="AN66" i="1"/>
  <c r="P6" i="1"/>
  <c r="AA194" i="1"/>
  <c r="Y191" i="1"/>
  <c r="AN191" i="1"/>
  <c r="AM191" i="1"/>
  <c r="AI191" i="1"/>
  <c r="AA191" i="1"/>
  <c r="AD157" i="1"/>
  <c r="AB157" i="1"/>
  <c r="AM155" i="1"/>
  <c r="AA155" i="1"/>
  <c r="AN155" i="1"/>
  <c r="AI155" i="1"/>
  <c r="Y155" i="1"/>
  <c r="AB150" i="1"/>
  <c r="AD150" i="1"/>
  <c r="AI150" i="1"/>
  <c r="Y139" i="1"/>
  <c r="AN139" i="1"/>
  <c r="AM139" i="1"/>
  <c r="AA139" i="1"/>
  <c r="AI139" i="1"/>
  <c r="AD137" i="1"/>
  <c r="AB137" i="1"/>
  <c r="AN134" i="1"/>
  <c r="AA126" i="1"/>
  <c r="AD119" i="1"/>
  <c r="AB118" i="1"/>
  <c r="AD118" i="1"/>
  <c r="AI118" i="1"/>
  <c r="Y107" i="1"/>
  <c r="AN107" i="1"/>
  <c r="AM107" i="1"/>
  <c r="AI107" i="1"/>
  <c r="AA107" i="1"/>
  <c r="AD105" i="1"/>
  <c r="AB105" i="1"/>
  <c r="AN102" i="1"/>
  <c r="AA94" i="1"/>
  <c r="AD87" i="1"/>
  <c r="AB86" i="1"/>
  <c r="AD86" i="1"/>
  <c r="AI86" i="1"/>
  <c r="AB72" i="1"/>
  <c r="AD72" i="1"/>
  <c r="AD69" i="1"/>
  <c r="AB69" i="1"/>
  <c r="AA66" i="1"/>
  <c r="AD64" i="1"/>
  <c r="AB64" i="1"/>
  <c r="Y60" i="1"/>
  <c r="AC60" i="1" s="1"/>
  <c r="AM56" i="1"/>
  <c r="AI50" i="1"/>
  <c r="AA50" i="1"/>
  <c r="AN50" i="1"/>
  <c r="AD48" i="1"/>
  <c r="AB48" i="1"/>
  <c r="AB40" i="1"/>
  <c r="AM20" i="1"/>
  <c r="AD16" i="1"/>
  <c r="AB16" i="1"/>
  <c r="AB8" i="1"/>
  <c r="AD151" i="1"/>
  <c r="AN188" i="1"/>
  <c r="AN176" i="1"/>
  <c r="AA176" i="1"/>
  <c r="AN154" i="1"/>
  <c r="AN146" i="1"/>
  <c r="AM146" i="1"/>
  <c r="AB120" i="1"/>
  <c r="AD120" i="1"/>
  <c r="AN114" i="1"/>
  <c r="AM114" i="1"/>
  <c r="AB88" i="1"/>
  <c r="AD88" i="1"/>
  <c r="AN82" i="1"/>
  <c r="AM82" i="1"/>
  <c r="Y70" i="1"/>
  <c r="AC70" i="1" s="1"/>
  <c r="AN61" i="1"/>
  <c r="AM61" i="1"/>
  <c r="Y61" i="1"/>
  <c r="AI61" i="1"/>
  <c r="AA61" i="1"/>
  <c r="AD59" i="1"/>
  <c r="AB59" i="1"/>
  <c r="AN48" i="1"/>
  <c r="Y45" i="1"/>
  <c r="AI45" i="1"/>
  <c r="AA45" i="1"/>
  <c r="AN45" i="1"/>
  <c r="AM45" i="1"/>
  <c r="AD43" i="1"/>
  <c r="AB43" i="1"/>
  <c r="AN32" i="1"/>
  <c r="AN29" i="1"/>
  <c r="AI29" i="1"/>
  <c r="AA29" i="1"/>
  <c r="AM29" i="1"/>
  <c r="Y29" i="1"/>
  <c r="AD27" i="1"/>
  <c r="AB27" i="1"/>
  <c r="AI13" i="1"/>
  <c r="AA13" i="1"/>
  <c r="AN13" i="1"/>
  <c r="AM13" i="1"/>
  <c r="Y13" i="1"/>
  <c r="AD11" i="1"/>
  <c r="AB11" i="1"/>
  <c r="AN283" i="1"/>
  <c r="AI46" i="1"/>
  <c r="AA46" i="1"/>
  <c r="AN46" i="1"/>
  <c r="AA34" i="1"/>
  <c r="AI34" i="1"/>
  <c r="AN34" i="1"/>
  <c r="AM28" i="1"/>
  <c r="AM8" i="1"/>
  <c r="AD313" i="1"/>
  <c r="AB313" i="1"/>
  <c r="AN295" i="1"/>
  <c r="AM295" i="1"/>
  <c r="AD193" i="1"/>
  <c r="AB193" i="1"/>
  <c r="AI52" i="1"/>
  <c r="AM54" i="1"/>
  <c r="AM10" i="1"/>
  <c r="AB304" i="1"/>
  <c r="AD304" i="1"/>
  <c r="AD300" i="1"/>
  <c r="AB300" i="1"/>
  <c r="Y298" i="1"/>
  <c r="AM317" i="1"/>
  <c r="Y310" i="1"/>
  <c r="AC310" i="1" s="1"/>
  <c r="AN310" i="1"/>
  <c r="AD297" i="1"/>
  <c r="AB297" i="1"/>
  <c r="AA318" i="1"/>
  <c r="AM318" i="1"/>
  <c r="Y318" i="1"/>
  <c r="AN318" i="1"/>
  <c r="AN307" i="1"/>
  <c r="AI307" i="1"/>
  <c r="Y307" i="1"/>
  <c r="AM307" i="1"/>
  <c r="AA307" i="1"/>
  <c r="AI291" i="1"/>
  <c r="AB251" i="1"/>
  <c r="AD251" i="1"/>
  <c r="AD247" i="1"/>
  <c r="AB247" i="1"/>
  <c r="AD244" i="1"/>
  <c r="AB244" i="1"/>
  <c r="AB209" i="1"/>
  <c r="AM271" i="1"/>
  <c r="AD273" i="1"/>
  <c r="AB273" i="1"/>
  <c r="AD250" i="1"/>
  <c r="AC250" i="1"/>
  <c r="AN241" i="1"/>
  <c r="Y241" i="1"/>
  <c r="AC241" i="1" s="1"/>
  <c r="AI237" i="1"/>
  <c r="AN206" i="1"/>
  <c r="AI206" i="1"/>
  <c r="Y206" i="1"/>
  <c r="AA206" i="1"/>
  <c r="AM206" i="1"/>
  <c r="AD181" i="1"/>
  <c r="AB181" i="1"/>
  <c r="AM162" i="1"/>
  <c r="AD149" i="1"/>
  <c r="AB149" i="1"/>
  <c r="AD132" i="1"/>
  <c r="AB132" i="1"/>
  <c r="AD117" i="1"/>
  <c r="AB117" i="1"/>
  <c r="AD100" i="1"/>
  <c r="AB100" i="1"/>
  <c r="AD85" i="1"/>
  <c r="AB85" i="1"/>
  <c r="AD76" i="1"/>
  <c r="AB76" i="1"/>
  <c r="AB289" i="1"/>
  <c r="AD289" i="1"/>
  <c r="Y237" i="1"/>
  <c r="AC237" i="1" s="1"/>
  <c r="AD223" i="1"/>
  <c r="AB223" i="1"/>
  <c r="AB196" i="1"/>
  <c r="AD196" i="1"/>
  <c r="AD169" i="1"/>
  <c r="AB169" i="1"/>
  <c r="AN166" i="1"/>
  <c r="AM166" i="1"/>
  <c r="AD252" i="1"/>
  <c r="AB252" i="1"/>
  <c r="AN249" i="1"/>
  <c r="AD217" i="1"/>
  <c r="AB217" i="1"/>
  <c r="AD189" i="1"/>
  <c r="AB189" i="1"/>
  <c r="AM187" i="1"/>
  <c r="AA187" i="1"/>
  <c r="AN187" i="1"/>
  <c r="AI187" i="1"/>
  <c r="Y187" i="1"/>
  <c r="AB80" i="1"/>
  <c r="AD80" i="1"/>
  <c r="AD65" i="1"/>
  <c r="AB65" i="1"/>
  <c r="Y6" i="1"/>
  <c r="A1" i="1"/>
  <c r="L6" i="1"/>
  <c r="AI269" i="1"/>
  <c r="AA269" i="1"/>
  <c r="AN269" i="1"/>
  <c r="AD236" i="1"/>
  <c r="AB236" i="1"/>
  <c r="AI215" i="1"/>
  <c r="AA215" i="1"/>
  <c r="AD201" i="1"/>
  <c r="AB201" i="1"/>
  <c r="AB194" i="1"/>
  <c r="AD194" i="1"/>
  <c r="AI194" i="1"/>
  <c r="AN158" i="1"/>
  <c r="AM158" i="1"/>
  <c r="AM150" i="1"/>
  <c r="Y147" i="1"/>
  <c r="AN147" i="1"/>
  <c r="AM147" i="1"/>
  <c r="AA147" i="1"/>
  <c r="AI147" i="1"/>
  <c r="AD145" i="1"/>
  <c r="AB145" i="1"/>
  <c r="AA134" i="1"/>
  <c r="AD127" i="1"/>
  <c r="AB126" i="1"/>
  <c r="AD126" i="1"/>
  <c r="AI126" i="1"/>
  <c r="AM118" i="1"/>
  <c r="Y115" i="1"/>
  <c r="AN115" i="1"/>
  <c r="AM115" i="1"/>
  <c r="AI115" i="1"/>
  <c r="AA115" i="1"/>
  <c r="AD113" i="1"/>
  <c r="AB113" i="1"/>
  <c r="AA102" i="1"/>
  <c r="AD95" i="1"/>
  <c r="AB94" i="1"/>
  <c r="AD94" i="1"/>
  <c r="AI94" i="1"/>
  <c r="AM86" i="1"/>
  <c r="Y83" i="1"/>
  <c r="AN83" i="1"/>
  <c r="AM83" i="1"/>
  <c r="AI83" i="1"/>
  <c r="AA83" i="1"/>
  <c r="AB78" i="1"/>
  <c r="AD78" i="1"/>
  <c r="AI62" i="1"/>
  <c r="AA62" i="1"/>
  <c r="AN62" i="1"/>
  <c r="AD60" i="1"/>
  <c r="AB60" i="1"/>
  <c r="AM44" i="1"/>
  <c r="AM36" i="1"/>
  <c r="AD32" i="1"/>
  <c r="AB32" i="1"/>
  <c r="AD24" i="1"/>
  <c r="AB24" i="1"/>
  <c r="AD243" i="1"/>
  <c r="AB243" i="1"/>
  <c r="AD211" i="1"/>
  <c r="AB211" i="1"/>
  <c r="AB156" i="1"/>
  <c r="AD156" i="1"/>
  <c r="AD283" i="1"/>
  <c r="AB283" i="1"/>
  <c r="AN276" i="1"/>
  <c r="Y276" i="1"/>
  <c r="AM276" i="1"/>
  <c r="AA276" i="1"/>
  <c r="AI276" i="1"/>
  <c r="AB188" i="1"/>
  <c r="AD188" i="1"/>
  <c r="AD161" i="1"/>
  <c r="AB161" i="1"/>
  <c r="AA154" i="1"/>
  <c r="AB144" i="1"/>
  <c r="AD144" i="1"/>
  <c r="AN138" i="1"/>
  <c r="AM138" i="1"/>
  <c r="AB112" i="1"/>
  <c r="AD112" i="1"/>
  <c r="AN106" i="1"/>
  <c r="AM106" i="1"/>
  <c r="AD73" i="1"/>
  <c r="AB73" i="1"/>
  <c r="AN57" i="1"/>
  <c r="AM57" i="1"/>
  <c r="Y57" i="1"/>
  <c r="AI57" i="1"/>
  <c r="AA57" i="1"/>
  <c r="AD55" i="1"/>
  <c r="AB55" i="1"/>
  <c r="AN44" i="1"/>
  <c r="AN41" i="1"/>
  <c r="Y41" i="1"/>
  <c r="AI41" i="1"/>
  <c r="AA41" i="1"/>
  <c r="AM41" i="1"/>
  <c r="AD39" i="1"/>
  <c r="AB39" i="1"/>
  <c r="AI25" i="1"/>
  <c r="AA25" i="1"/>
  <c r="AN25" i="1"/>
  <c r="AM25" i="1"/>
  <c r="Y25" i="1"/>
  <c r="AD23" i="1"/>
  <c r="AB23" i="1"/>
  <c r="AN12" i="1"/>
  <c r="AN9" i="1"/>
  <c r="AM9" i="1"/>
  <c r="AI9" i="1"/>
  <c r="AA9" i="1"/>
  <c r="Y9" i="1"/>
  <c r="Y40" i="1"/>
  <c r="AC40" i="1" s="1"/>
  <c r="AM32" i="1"/>
  <c r="AD28" i="1"/>
  <c r="AB28" i="1"/>
  <c r="AA18" i="1"/>
  <c r="AI18" i="1"/>
  <c r="AN18" i="1"/>
  <c r="Y8" i="1"/>
  <c r="AC8" i="1" s="1"/>
  <c r="AD308" i="1"/>
  <c r="AB308" i="1"/>
  <c r="AM171" i="1"/>
  <c r="AA171" i="1"/>
  <c r="AN171" i="1"/>
  <c r="AI171" i="1"/>
  <c r="Y171" i="1"/>
  <c r="AM50" i="1"/>
  <c r="AI8" i="1"/>
  <c r="AM46" i="1"/>
  <c r="AC173" i="1" l="1"/>
  <c r="AD173" i="1"/>
  <c r="AC158" i="1"/>
  <c r="AD158" i="1"/>
  <c r="AD310" i="1"/>
  <c r="AC242" i="1"/>
  <c r="AD242" i="1"/>
  <c r="AC200" i="1"/>
  <c r="AD200" i="1"/>
  <c r="AC226" i="1"/>
  <c r="AD226" i="1"/>
  <c r="AC258" i="1"/>
  <c r="AD258" i="1"/>
  <c r="AC264" i="1"/>
  <c r="AD264" i="1"/>
  <c r="AC210" i="1"/>
  <c r="AD210" i="1"/>
  <c r="AD205" i="1"/>
  <c r="AC309" i="1"/>
  <c r="AD309" i="1"/>
  <c r="AD209" i="1"/>
  <c r="AD186" i="1"/>
  <c r="AD66" i="1"/>
  <c r="AA6" i="1"/>
  <c r="AC9" i="1"/>
  <c r="AD9" i="1"/>
  <c r="AC131" i="1"/>
  <c r="AD131" i="1"/>
  <c r="AD237" i="1"/>
  <c r="AC53" i="1"/>
  <c r="AD53" i="1"/>
  <c r="AC307" i="1"/>
  <c r="AD307" i="1"/>
  <c r="AC298" i="1"/>
  <c r="AD298" i="1"/>
  <c r="AC57" i="1"/>
  <c r="AD57" i="1"/>
  <c r="AC83" i="1"/>
  <c r="AD83" i="1"/>
  <c r="AH320" i="1"/>
  <c r="Z320" i="1"/>
  <c r="AJ318" i="1"/>
  <c r="AH316" i="1"/>
  <c r="Z316" i="1"/>
  <c r="AJ314" i="1"/>
  <c r="AJ319" i="1"/>
  <c r="AH317" i="1"/>
  <c r="Z317" i="1"/>
  <c r="AJ315" i="1"/>
  <c r="AH313" i="1"/>
  <c r="Z313" i="1"/>
  <c r="AJ311" i="1"/>
  <c r="AH309" i="1"/>
  <c r="Z309" i="1"/>
  <c r="AJ307" i="1"/>
  <c r="AH305" i="1"/>
  <c r="Z305" i="1"/>
  <c r="AJ303" i="1"/>
  <c r="AH301" i="1"/>
  <c r="Z301" i="1"/>
  <c r="AJ299" i="1"/>
  <c r="AH297" i="1"/>
  <c r="Z297" i="1"/>
  <c r="AJ320" i="1"/>
  <c r="AH319" i="1"/>
  <c r="AH315" i="1"/>
  <c r="AJ312" i="1"/>
  <c r="Z311" i="1"/>
  <c r="Z310" i="1"/>
  <c r="AH308" i="1"/>
  <c r="AH306" i="1"/>
  <c r="AJ304" i="1"/>
  <c r="Z303" i="1"/>
  <c r="Z302" i="1"/>
  <c r="AH300" i="1"/>
  <c r="AH298" i="1"/>
  <c r="AJ296" i="1"/>
  <c r="AH294" i="1"/>
  <c r="Z294" i="1"/>
  <c r="AJ292" i="1"/>
  <c r="AH290" i="1"/>
  <c r="Z290" i="1"/>
  <c r="Z314" i="1"/>
  <c r="AH312" i="1"/>
  <c r="AJ306" i="1"/>
  <c r="Z304" i="1"/>
  <c r="AJ302" i="1"/>
  <c r="AJ301" i="1"/>
  <c r="Z300" i="1"/>
  <c r="AH296" i="1"/>
  <c r="AJ295" i="1"/>
  <c r="AJ290" i="1"/>
  <c r="Z289" i="1"/>
  <c r="AJ288" i="1"/>
  <c r="AH286" i="1"/>
  <c r="Z286" i="1"/>
  <c r="AJ284" i="1"/>
  <c r="AH282" i="1"/>
  <c r="Z282" i="1"/>
  <c r="AJ280" i="1"/>
  <c r="AH278" i="1"/>
  <c r="Z278" i="1"/>
  <c r="AJ276" i="1"/>
  <c r="AH274" i="1"/>
  <c r="Z274" i="1"/>
  <c r="AJ272" i="1"/>
  <c r="AH270" i="1"/>
  <c r="Z270" i="1"/>
  <c r="AJ268" i="1"/>
  <c r="AH266" i="1"/>
  <c r="Z266" i="1"/>
  <c r="AJ264" i="1"/>
  <c r="AH262" i="1"/>
  <c r="Z262" i="1"/>
  <c r="AJ260" i="1"/>
  <c r="Z319" i="1"/>
  <c r="AH314" i="1"/>
  <c r="AH311" i="1"/>
  <c r="AJ310" i="1"/>
  <c r="Z308" i="1"/>
  <c r="AH299" i="1"/>
  <c r="AJ298" i="1"/>
  <c r="Z296" i="1"/>
  <c r="AH295" i="1"/>
  <c r="AJ293" i="1"/>
  <c r="Z293" i="1"/>
  <c r="Z292" i="1"/>
  <c r="AH291" i="1"/>
  <c r="AH289" i="1"/>
  <c r="Z288" i="1"/>
  <c r="Z287" i="1"/>
  <c r="AH285" i="1"/>
  <c r="AH283" i="1"/>
  <c r="AJ281" i="1"/>
  <c r="Z280" i="1"/>
  <c r="Z279" i="1"/>
  <c r="AH277" i="1"/>
  <c r="AH275" i="1"/>
  <c r="AJ273" i="1"/>
  <c r="Z272" i="1"/>
  <c r="Z271" i="1"/>
  <c r="AH269" i="1"/>
  <c r="AH267" i="1"/>
  <c r="AJ265" i="1"/>
  <c r="Z264" i="1"/>
  <c r="Z263" i="1"/>
  <c r="AH261" i="1"/>
  <c r="AH259" i="1"/>
  <c r="AJ258" i="1"/>
  <c r="AH256" i="1"/>
  <c r="Z256" i="1"/>
  <c r="AJ254" i="1"/>
  <c r="AH252" i="1"/>
  <c r="Z252" i="1"/>
  <c r="AJ250" i="1"/>
  <c r="AH248" i="1"/>
  <c r="Z248" i="1"/>
  <c r="AJ246" i="1"/>
  <c r="AH244" i="1"/>
  <c r="Z244" i="1"/>
  <c r="AJ242" i="1"/>
  <c r="AH240" i="1"/>
  <c r="Z240" i="1"/>
  <c r="AJ238" i="1"/>
  <c r="AH236" i="1"/>
  <c r="Z236" i="1"/>
  <c r="AJ234" i="1"/>
  <c r="AH232" i="1"/>
  <c r="Z232" i="1"/>
  <c r="AJ230" i="1"/>
  <c r="AH228" i="1"/>
  <c r="Z228" i="1"/>
  <c r="AJ226" i="1"/>
  <c r="AH224" i="1"/>
  <c r="Z224" i="1"/>
  <c r="AJ222" i="1"/>
  <c r="AH220" i="1"/>
  <c r="Z220" i="1"/>
  <c r="AJ218" i="1"/>
  <c r="AH216" i="1"/>
  <c r="Z216" i="1"/>
  <c r="AJ214" i="1"/>
  <c r="AH212" i="1"/>
  <c r="Z212" i="1"/>
  <c r="AJ210" i="1"/>
  <c r="AH208" i="1"/>
  <c r="Z208" i="1"/>
  <c r="AJ206" i="1"/>
  <c r="AH204" i="1"/>
  <c r="Z204" i="1"/>
  <c r="AJ202" i="1"/>
  <c r="AH200" i="1"/>
  <c r="Z200" i="1"/>
  <c r="AJ198" i="1"/>
  <c r="AJ313" i="1"/>
  <c r="AJ305" i="1"/>
  <c r="AH302" i="1"/>
  <c r="AJ297" i="1"/>
  <c r="AH287" i="1"/>
  <c r="AJ285" i="1"/>
  <c r="Z284" i="1"/>
  <c r="AJ282" i="1"/>
  <c r="AH280" i="1"/>
  <c r="AH276" i="1"/>
  <c r="Z275" i="1"/>
  <c r="AH271" i="1"/>
  <c r="AJ269" i="1"/>
  <c r="Z268" i="1"/>
  <c r="AJ266" i="1"/>
  <c r="AH264" i="1"/>
  <c r="AH260" i="1"/>
  <c r="Z258" i="1"/>
  <c r="Z257" i="1"/>
  <c r="AH255" i="1"/>
  <c r="AH253" i="1"/>
  <c r="AJ251" i="1"/>
  <c r="Z250" i="1"/>
  <c r="Z249" i="1"/>
  <c r="AH247" i="1"/>
  <c r="AH245" i="1"/>
  <c r="AJ243" i="1"/>
  <c r="Z242" i="1"/>
  <c r="Z241" i="1"/>
  <c r="AH239" i="1"/>
  <c r="AH237" i="1"/>
  <c r="AJ235" i="1"/>
  <c r="Z234" i="1"/>
  <c r="Z233" i="1"/>
  <c r="AH231" i="1"/>
  <c r="AH229" i="1"/>
  <c r="AJ227" i="1"/>
  <c r="Z226" i="1"/>
  <c r="Z225" i="1"/>
  <c r="AH223" i="1"/>
  <c r="AH221" i="1"/>
  <c r="AJ219" i="1"/>
  <c r="Z218" i="1"/>
  <c r="Z217" i="1"/>
  <c r="AH215" i="1"/>
  <c r="AH213" i="1"/>
  <c r="AJ211" i="1"/>
  <c r="Z210" i="1"/>
  <c r="Z209" i="1"/>
  <c r="AH207" i="1"/>
  <c r="AH205" i="1"/>
  <c r="AJ203" i="1"/>
  <c r="Z202" i="1"/>
  <c r="Z201" i="1"/>
  <c r="AH199" i="1"/>
  <c r="AH197" i="1"/>
  <c r="AJ195" i="1"/>
  <c r="AH193" i="1"/>
  <c r="Z193" i="1"/>
  <c r="AJ191" i="1"/>
  <c r="AH189" i="1"/>
  <c r="Z189" i="1"/>
  <c r="AJ187" i="1"/>
  <c r="AH185" i="1"/>
  <c r="Z185" i="1"/>
  <c r="AJ183" i="1"/>
  <c r="AH181" i="1"/>
  <c r="Z181" i="1"/>
  <c r="AJ179" i="1"/>
  <c r="AH177" i="1"/>
  <c r="Z177" i="1"/>
  <c r="AJ175" i="1"/>
  <c r="AH173" i="1"/>
  <c r="Z173" i="1"/>
  <c r="AJ171" i="1"/>
  <c r="AH169" i="1"/>
  <c r="Z169" i="1"/>
  <c r="AJ167" i="1"/>
  <c r="AH165" i="1"/>
  <c r="Z165" i="1"/>
  <c r="AJ163" i="1"/>
  <c r="AH161" i="1"/>
  <c r="Z161" i="1"/>
  <c r="AJ159" i="1"/>
  <c r="AH157" i="1"/>
  <c r="Z157" i="1"/>
  <c r="AJ155" i="1"/>
  <c r="AH153" i="1"/>
  <c r="Z153" i="1"/>
  <c r="AJ151" i="1"/>
  <c r="AH149" i="1"/>
  <c r="Z149" i="1"/>
  <c r="AJ147" i="1"/>
  <c r="AH145" i="1"/>
  <c r="Z145" i="1"/>
  <c r="AJ143" i="1"/>
  <c r="AH141" i="1"/>
  <c r="Z141" i="1"/>
  <c r="AJ139" i="1"/>
  <c r="AH137" i="1"/>
  <c r="Z137" i="1"/>
  <c r="AJ135" i="1"/>
  <c r="AH133" i="1"/>
  <c r="Z133" i="1"/>
  <c r="AJ131" i="1"/>
  <c r="AH129" i="1"/>
  <c r="Z129" i="1"/>
  <c r="AJ127" i="1"/>
  <c r="AH125" i="1"/>
  <c r="Z125" i="1"/>
  <c r="AJ123" i="1"/>
  <c r="AH121" i="1"/>
  <c r="Z121" i="1"/>
  <c r="AJ119" i="1"/>
  <c r="AH117" i="1"/>
  <c r="Z117" i="1"/>
  <c r="AJ115" i="1"/>
  <c r="AH113" i="1"/>
  <c r="Z113" i="1"/>
  <c r="AJ111" i="1"/>
  <c r="AH109" i="1"/>
  <c r="Z109" i="1"/>
  <c r="AJ107" i="1"/>
  <c r="AH105" i="1"/>
  <c r="Z105" i="1"/>
  <c r="AJ103" i="1"/>
  <c r="AH101" i="1"/>
  <c r="Z101" i="1"/>
  <c r="AJ99" i="1"/>
  <c r="AH97" i="1"/>
  <c r="Z97" i="1"/>
  <c r="AJ95" i="1"/>
  <c r="AH93" i="1"/>
  <c r="Z93" i="1"/>
  <c r="AJ91" i="1"/>
  <c r="AH89" i="1"/>
  <c r="Z89" i="1"/>
  <c r="AJ87" i="1"/>
  <c r="AH85" i="1"/>
  <c r="Z85" i="1"/>
  <c r="AJ83" i="1"/>
  <c r="AH81" i="1"/>
  <c r="Z81" i="1"/>
  <c r="AJ79" i="1"/>
  <c r="AH77" i="1"/>
  <c r="Z77" i="1"/>
  <c r="AJ75" i="1"/>
  <c r="AH73" i="1"/>
  <c r="Z73" i="1"/>
  <c r="AJ71" i="1"/>
  <c r="AH69" i="1"/>
  <c r="Z69" i="1"/>
  <c r="AJ67" i="1"/>
  <c r="AH65" i="1"/>
  <c r="Z65" i="1"/>
  <c r="Z312" i="1"/>
  <c r="AH310" i="1"/>
  <c r="AJ308" i="1"/>
  <c r="AH307" i="1"/>
  <c r="Z307" i="1"/>
  <c r="Z306" i="1"/>
  <c r="AH303" i="1"/>
  <c r="AH293" i="1"/>
  <c r="AJ291" i="1"/>
  <c r="Z291" i="1"/>
  <c r="AH288" i="1"/>
  <c r="AJ287" i="1"/>
  <c r="AH279" i="1"/>
  <c r="Z277" i="1"/>
  <c r="AJ275" i="1"/>
  <c r="Z269" i="1"/>
  <c r="AJ263" i="1"/>
  <c r="Z260" i="1"/>
  <c r="AJ253" i="1"/>
  <c r="Z251" i="1"/>
  <c r="AJ249" i="1"/>
  <c r="AJ248" i="1"/>
  <c r="Z247" i="1"/>
  <c r="AH243" i="1"/>
  <c r="AJ237" i="1"/>
  <c r="Z235" i="1"/>
  <c r="AJ233" i="1"/>
  <c r="AJ232" i="1"/>
  <c r="Z231" i="1"/>
  <c r="AH227" i="1"/>
  <c r="AJ221" i="1"/>
  <c r="Z219" i="1"/>
  <c r="AJ217" i="1"/>
  <c r="AJ216" i="1"/>
  <c r="Z215" i="1"/>
  <c r="AH211" i="1"/>
  <c r="AJ205" i="1"/>
  <c r="Z203" i="1"/>
  <c r="AJ201" i="1"/>
  <c r="AJ200" i="1"/>
  <c r="Z199" i="1"/>
  <c r="AJ193" i="1"/>
  <c r="Z192" i="1"/>
  <c r="AH191" i="1"/>
  <c r="AJ190" i="1"/>
  <c r="AJ185" i="1"/>
  <c r="Z184" i="1"/>
  <c r="AH183" i="1"/>
  <c r="AJ182" i="1"/>
  <c r="AJ177" i="1"/>
  <c r="Z176" i="1"/>
  <c r="AH175" i="1"/>
  <c r="AJ174" i="1"/>
  <c r="AJ169" i="1"/>
  <c r="Z168" i="1"/>
  <c r="AH167" i="1"/>
  <c r="AJ166" i="1"/>
  <c r="AJ161" i="1"/>
  <c r="Z160" i="1"/>
  <c r="AH159" i="1"/>
  <c r="AJ158" i="1"/>
  <c r="AJ153" i="1"/>
  <c r="Z152" i="1"/>
  <c r="AH151" i="1"/>
  <c r="AJ309" i="1"/>
  <c r="Z299" i="1"/>
  <c r="Z295" i="1"/>
  <c r="AH292" i="1"/>
  <c r="AH284" i="1"/>
  <c r="AH281" i="1"/>
  <c r="AJ278" i="1"/>
  <c r="AJ274" i="1"/>
  <c r="AH272" i="1"/>
  <c r="AJ271" i="1"/>
  <c r="AH263" i="1"/>
  <c r="Z261" i="1"/>
  <c r="AJ259" i="1"/>
  <c r="AH258" i="1"/>
  <c r="AH254" i="1"/>
  <c r="Z253" i="1"/>
  <c r="AH249" i="1"/>
  <c r="AJ247" i="1"/>
  <c r="Z246" i="1"/>
  <c r="AJ244" i="1"/>
  <c r="AH242" i="1"/>
  <c r="AH238" i="1"/>
  <c r="Z237" i="1"/>
  <c r="AH233" i="1"/>
  <c r="AJ231" i="1"/>
  <c r="Z230" i="1"/>
  <c r="AJ228" i="1"/>
  <c r="AH226" i="1"/>
  <c r="AH222" i="1"/>
  <c r="Z221" i="1"/>
  <c r="AH217" i="1"/>
  <c r="AJ215" i="1"/>
  <c r="Z214" i="1"/>
  <c r="AJ212" i="1"/>
  <c r="AH210" i="1"/>
  <c r="AH206" i="1"/>
  <c r="Z205" i="1"/>
  <c r="AH201" i="1"/>
  <c r="AJ199" i="1"/>
  <c r="Z198" i="1"/>
  <c r="AJ196" i="1"/>
  <c r="Z195" i="1"/>
  <c r="Z194" i="1"/>
  <c r="Z298" i="1"/>
  <c r="AJ279" i="1"/>
  <c r="AH273" i="1"/>
  <c r="Z273" i="1"/>
  <c r="AJ270" i="1"/>
  <c r="AH268" i="1"/>
  <c r="AJ267" i="1"/>
  <c r="Z267" i="1"/>
  <c r="AJ262" i="1"/>
  <c r="AJ261" i="1"/>
  <c r="Z191" i="1"/>
  <c r="AH190" i="1"/>
  <c r="AJ188" i="1"/>
  <c r="Z188" i="1"/>
  <c r="Z187" i="1"/>
  <c r="AH186" i="1"/>
  <c r="AH184" i="1"/>
  <c r="AH180" i="1"/>
  <c r="AH179" i="1"/>
  <c r="Z175" i="1"/>
  <c r="AH174" i="1"/>
  <c r="AJ172" i="1"/>
  <c r="Z172" i="1"/>
  <c r="Z171" i="1"/>
  <c r="AH170" i="1"/>
  <c r="AH168" i="1"/>
  <c r="AH164" i="1"/>
  <c r="AH163" i="1"/>
  <c r="Z159" i="1"/>
  <c r="AH158" i="1"/>
  <c r="AJ156" i="1"/>
  <c r="Z156" i="1"/>
  <c r="Z155" i="1"/>
  <c r="AH154" i="1"/>
  <c r="AH152" i="1"/>
  <c r="AJ149" i="1"/>
  <c r="Z148" i="1"/>
  <c r="AH147" i="1"/>
  <c r="AJ146" i="1"/>
  <c r="AJ141" i="1"/>
  <c r="Z140" i="1"/>
  <c r="AH139" i="1"/>
  <c r="AJ138" i="1"/>
  <c r="AJ133" i="1"/>
  <c r="Z132" i="1"/>
  <c r="AH131" i="1"/>
  <c r="AJ130" i="1"/>
  <c r="AJ125" i="1"/>
  <c r="Z124" i="1"/>
  <c r="AH123" i="1"/>
  <c r="AJ122" i="1"/>
  <c r="AJ117" i="1"/>
  <c r="Z116" i="1"/>
  <c r="AH115" i="1"/>
  <c r="AJ114" i="1"/>
  <c r="AJ109" i="1"/>
  <c r="Z108" i="1"/>
  <c r="AH107" i="1"/>
  <c r="AJ106" i="1"/>
  <c r="AJ101" i="1"/>
  <c r="Z100" i="1"/>
  <c r="AH99" i="1"/>
  <c r="AJ98" i="1"/>
  <c r="AJ93" i="1"/>
  <c r="Z92" i="1"/>
  <c r="AH91" i="1"/>
  <c r="AJ90" i="1"/>
  <c r="AJ85" i="1"/>
  <c r="Z84" i="1"/>
  <c r="AH83" i="1"/>
  <c r="AJ82" i="1"/>
  <c r="AJ77" i="1"/>
  <c r="Z76" i="1"/>
  <c r="AH75" i="1"/>
  <c r="AJ74" i="1"/>
  <c r="AJ69" i="1"/>
  <c r="Z315" i="1"/>
  <c r="AJ300" i="1"/>
  <c r="Z285" i="1"/>
  <c r="AJ277" i="1"/>
  <c r="AJ257" i="1"/>
  <c r="AJ252" i="1"/>
  <c r="AH246" i="1"/>
  <c r="AJ241" i="1"/>
  <c r="AJ236" i="1"/>
  <c r="AH230" i="1"/>
  <c r="AJ225" i="1"/>
  <c r="AJ220" i="1"/>
  <c r="AH214" i="1"/>
  <c r="AJ209" i="1"/>
  <c r="AJ204" i="1"/>
  <c r="AH198" i="1"/>
  <c r="AH196" i="1"/>
  <c r="AJ194" i="1"/>
  <c r="AJ192" i="1"/>
  <c r="Z190" i="1"/>
  <c r="Z186" i="1"/>
  <c r="AJ181" i="1"/>
  <c r="AJ178" i="1"/>
  <c r="AJ176" i="1"/>
  <c r="Z174" i="1"/>
  <c r="Z170" i="1"/>
  <c r="AJ165" i="1"/>
  <c r="AJ162" i="1"/>
  <c r="AJ160" i="1"/>
  <c r="Z158" i="1"/>
  <c r="Z154" i="1"/>
  <c r="Z150" i="1"/>
  <c r="AH148" i="1"/>
  <c r="AH146" i="1"/>
  <c r="AJ144" i="1"/>
  <c r="Z143" i="1"/>
  <c r="Z142" i="1"/>
  <c r="AH140" i="1"/>
  <c r="AH138" i="1"/>
  <c r="AJ136" i="1"/>
  <c r="Z135" i="1"/>
  <c r="Z134" i="1"/>
  <c r="AH132" i="1"/>
  <c r="AH130" i="1"/>
  <c r="AJ128" i="1"/>
  <c r="Z127" i="1"/>
  <c r="Z126" i="1"/>
  <c r="AH124" i="1"/>
  <c r="AH122" i="1"/>
  <c r="AJ120" i="1"/>
  <c r="Z119" i="1"/>
  <c r="Z118" i="1"/>
  <c r="AH116" i="1"/>
  <c r="AH114" i="1"/>
  <c r="AJ112" i="1"/>
  <c r="Z111" i="1"/>
  <c r="Z110" i="1"/>
  <c r="AH108" i="1"/>
  <c r="AH106" i="1"/>
  <c r="AJ104" i="1"/>
  <c r="Z103" i="1"/>
  <c r="Z102" i="1"/>
  <c r="AH100" i="1"/>
  <c r="AH98" i="1"/>
  <c r="AJ96" i="1"/>
  <c r="Z95" i="1"/>
  <c r="Z94" i="1"/>
  <c r="AH92" i="1"/>
  <c r="AH90" i="1"/>
  <c r="AJ88" i="1"/>
  <c r="Z87" i="1"/>
  <c r="Z86" i="1"/>
  <c r="AH84" i="1"/>
  <c r="AH82" i="1"/>
  <c r="AJ286" i="1"/>
  <c r="Z265" i="1"/>
  <c r="AH257" i="1"/>
  <c r="Z254" i="1"/>
  <c r="AJ245" i="1"/>
  <c r="Z245" i="1"/>
  <c r="AJ239" i="1"/>
  <c r="AH234" i="1"/>
  <c r="AH225" i="1"/>
  <c r="Z222" i="1"/>
  <c r="AJ213" i="1"/>
  <c r="Z213" i="1"/>
  <c r="AJ207" i="1"/>
  <c r="AH202" i="1"/>
  <c r="AH192" i="1"/>
  <c r="AJ189" i="1"/>
  <c r="AJ186" i="1"/>
  <c r="AJ168" i="1"/>
  <c r="AJ164" i="1"/>
  <c r="AH162" i="1"/>
  <c r="Z162" i="1"/>
  <c r="AH156" i="1"/>
  <c r="AH155" i="1"/>
  <c r="Z151" i="1"/>
  <c r="Z147" i="1"/>
  <c r="AJ145" i="1"/>
  <c r="Z139" i="1"/>
  <c r="AJ137" i="1"/>
  <c r="Z131" i="1"/>
  <c r="AJ129" i="1"/>
  <c r="Z123" i="1"/>
  <c r="AJ121" i="1"/>
  <c r="Z115" i="1"/>
  <c r="AJ113" i="1"/>
  <c r="Z107" i="1"/>
  <c r="AJ105" i="1"/>
  <c r="Z99" i="1"/>
  <c r="AJ97" i="1"/>
  <c r="Z91" i="1"/>
  <c r="AJ89" i="1"/>
  <c r="Z83" i="1"/>
  <c r="AJ81" i="1"/>
  <c r="AJ78" i="1"/>
  <c r="AJ76" i="1"/>
  <c r="Z74" i="1"/>
  <c r="Z70" i="1"/>
  <c r="AJ65" i="1"/>
  <c r="AH63" i="1"/>
  <c r="Z63" i="1"/>
  <c r="AJ61" i="1"/>
  <c r="AH59" i="1"/>
  <c r="Z59" i="1"/>
  <c r="AJ57" i="1"/>
  <c r="AH55" i="1"/>
  <c r="Z55" i="1"/>
  <c r="AJ53" i="1"/>
  <c r="AH51" i="1"/>
  <c r="Z51" i="1"/>
  <c r="AJ49" i="1"/>
  <c r="AH47" i="1"/>
  <c r="Z47" i="1"/>
  <c r="AJ45" i="1"/>
  <c r="AH43" i="1"/>
  <c r="Z43" i="1"/>
  <c r="AJ41" i="1"/>
  <c r="AH39" i="1"/>
  <c r="Z39" i="1"/>
  <c r="AJ37" i="1"/>
  <c r="AH35" i="1"/>
  <c r="Z35" i="1"/>
  <c r="AJ33" i="1"/>
  <c r="AH31" i="1"/>
  <c r="Z31" i="1"/>
  <c r="AJ29" i="1"/>
  <c r="AH27" i="1"/>
  <c r="Z27" i="1"/>
  <c r="AJ25" i="1"/>
  <c r="AH23" i="1"/>
  <c r="Z23" i="1"/>
  <c r="AJ21" i="1"/>
  <c r="AH19" i="1"/>
  <c r="Z19" i="1"/>
  <c r="AJ17" i="1"/>
  <c r="AH15" i="1"/>
  <c r="Z15" i="1"/>
  <c r="AJ13" i="1"/>
  <c r="AH11" i="1"/>
  <c r="Z11" i="1"/>
  <c r="AJ9" i="1"/>
  <c r="AJ289" i="1"/>
  <c r="AJ283" i="1"/>
  <c r="AJ255" i="1"/>
  <c r="AH250" i="1"/>
  <c r="AH241" i="1"/>
  <c r="Z238" i="1"/>
  <c r="AJ229" i="1"/>
  <c r="Z229" i="1"/>
  <c r="AJ223" i="1"/>
  <c r="AH218" i="1"/>
  <c r="AH209" i="1"/>
  <c r="Z206" i="1"/>
  <c r="AH203" i="1"/>
  <c r="AJ197" i="1"/>
  <c r="Z197" i="1"/>
  <c r="AH195" i="1"/>
  <c r="AH188" i="1"/>
  <c r="AH187" i="1"/>
  <c r="Z183" i="1"/>
  <c r="Z180" i="1"/>
  <c r="AH166" i="1"/>
  <c r="Z166" i="1"/>
  <c r="Z163" i="1"/>
  <c r="AH160" i="1"/>
  <c r="AJ157" i="1"/>
  <c r="AJ154" i="1"/>
  <c r="AH150" i="1"/>
  <c r="Z144" i="1"/>
  <c r="AH142" i="1"/>
  <c r="Z136" i="1"/>
  <c r="AH134" i="1"/>
  <c r="Z128" i="1"/>
  <c r="AH126" i="1"/>
  <c r="Z120" i="1"/>
  <c r="AH118" i="1"/>
  <c r="Z112" i="1"/>
  <c r="AH110" i="1"/>
  <c r="Z104" i="1"/>
  <c r="AH102" i="1"/>
  <c r="Z96" i="1"/>
  <c r="AH94" i="1"/>
  <c r="Z88" i="1"/>
  <c r="AH86" i="1"/>
  <c r="Z78" i="1"/>
  <c r="AJ73" i="1"/>
  <c r="AJ70" i="1"/>
  <c r="Z68" i="1"/>
  <c r="AH67" i="1"/>
  <c r="AJ66" i="1"/>
  <c r="AJ63" i="1"/>
  <c r="AH61" i="1"/>
  <c r="Z61" i="1"/>
  <c r="AH57" i="1"/>
  <c r="Z57" i="1"/>
  <c r="AJ55" i="1"/>
  <c r="AH53" i="1"/>
  <c r="Z53" i="1"/>
  <c r="AJ51" i="1"/>
  <c r="AH49" i="1"/>
  <c r="Z49" i="1"/>
  <c r="AJ47" i="1"/>
  <c r="AH45" i="1"/>
  <c r="Z45" i="1"/>
  <c r="AJ43" i="1"/>
  <c r="Z41" i="1"/>
  <c r="Z37" i="1"/>
  <c r="AH33" i="1"/>
  <c r="AJ27" i="1"/>
  <c r="AH25" i="1"/>
  <c r="AH21" i="1"/>
  <c r="Z21" i="1"/>
  <c r="AH17" i="1"/>
  <c r="AH13" i="1"/>
  <c r="AJ11" i="1"/>
  <c r="Z276" i="1"/>
  <c r="AJ256" i="1"/>
  <c r="Z243" i="1"/>
  <c r="Z239" i="1"/>
  <c r="Z211" i="1"/>
  <c r="AH194" i="1"/>
  <c r="AH182" i="1"/>
  <c r="AJ173" i="1"/>
  <c r="AH135" i="1"/>
  <c r="Z122" i="1"/>
  <c r="Z114" i="1"/>
  <c r="AH103" i="1"/>
  <c r="Z98" i="1"/>
  <c r="AH95" i="1"/>
  <c r="Z90" i="1"/>
  <c r="AH87" i="1"/>
  <c r="AH80" i="1"/>
  <c r="AH79" i="1"/>
  <c r="AH70" i="1"/>
  <c r="AH66" i="1"/>
  <c r="AH62" i="1"/>
  <c r="Z62" i="1"/>
  <c r="AJ60" i="1"/>
  <c r="AH58" i="1"/>
  <c r="Z58" i="1"/>
  <c r="AJ56" i="1"/>
  <c r="AH54" i="1"/>
  <c r="Z54" i="1"/>
  <c r="AJ44" i="1"/>
  <c r="AH42" i="1"/>
  <c r="AJ40" i="1"/>
  <c r="AH38" i="1"/>
  <c r="Z38" i="1"/>
  <c r="Z34" i="1"/>
  <c r="AJ12" i="1"/>
  <c r="Z283" i="1"/>
  <c r="Z281" i="1"/>
  <c r="AH265" i="1"/>
  <c r="Z259" i="1"/>
  <c r="Z255" i="1"/>
  <c r="AH251" i="1"/>
  <c r="AJ240" i="1"/>
  <c r="Z227" i="1"/>
  <c r="Z223" i="1"/>
  <c r="AH219" i="1"/>
  <c r="AJ208" i="1"/>
  <c r="Z196" i="1"/>
  <c r="AJ184" i="1"/>
  <c r="AJ180" i="1"/>
  <c r="AH178" i="1"/>
  <c r="Z178" i="1"/>
  <c r="AH172" i="1"/>
  <c r="AH171" i="1"/>
  <c r="Z167" i="1"/>
  <c r="Z164" i="1"/>
  <c r="AJ150" i="1"/>
  <c r="AJ148" i="1"/>
  <c r="AH144" i="1"/>
  <c r="AJ142" i="1"/>
  <c r="AJ140" i="1"/>
  <c r="AH136" i="1"/>
  <c r="AJ134" i="1"/>
  <c r="AJ132" i="1"/>
  <c r="AH128" i="1"/>
  <c r="AJ126" i="1"/>
  <c r="AJ124" i="1"/>
  <c r="AH120" i="1"/>
  <c r="AJ118" i="1"/>
  <c r="AJ116" i="1"/>
  <c r="AH112" i="1"/>
  <c r="AJ110" i="1"/>
  <c r="AJ108" i="1"/>
  <c r="AH104" i="1"/>
  <c r="AJ102" i="1"/>
  <c r="AJ100" i="1"/>
  <c r="AH96" i="1"/>
  <c r="AJ94" i="1"/>
  <c r="AJ92" i="1"/>
  <c r="AH88" i="1"/>
  <c r="AJ86" i="1"/>
  <c r="AJ84" i="1"/>
  <c r="AJ80" i="1"/>
  <c r="Z80" i="1"/>
  <c r="Z79" i="1"/>
  <c r="AH78" i="1"/>
  <c r="AH76" i="1"/>
  <c r="AH72" i="1"/>
  <c r="AH71" i="1"/>
  <c r="AJ68" i="1"/>
  <c r="Z67" i="1"/>
  <c r="Z66" i="1"/>
  <c r="AH64" i="1"/>
  <c r="Z64" i="1"/>
  <c r="AJ62" i="1"/>
  <c r="AH60" i="1"/>
  <c r="Z60" i="1"/>
  <c r="AJ58" i="1"/>
  <c r="AH56" i="1"/>
  <c r="Z56" i="1"/>
  <c r="AJ54" i="1"/>
  <c r="AH52" i="1"/>
  <c r="Z52" i="1"/>
  <c r="AJ50" i="1"/>
  <c r="AH48" i="1"/>
  <c r="Z48" i="1"/>
  <c r="AJ46" i="1"/>
  <c r="AH44" i="1"/>
  <c r="Z44" i="1"/>
  <c r="AJ42" i="1"/>
  <c r="AH40" i="1"/>
  <c r="Z40" i="1"/>
  <c r="AJ38" i="1"/>
  <c r="AH36" i="1"/>
  <c r="Z36" i="1"/>
  <c r="AJ34" i="1"/>
  <c r="AH32" i="1"/>
  <c r="Z32" i="1"/>
  <c r="AJ30" i="1"/>
  <c r="AH28" i="1"/>
  <c r="Z28" i="1"/>
  <c r="AJ26" i="1"/>
  <c r="AH24" i="1"/>
  <c r="Z24" i="1"/>
  <c r="AJ22" i="1"/>
  <c r="AH20" i="1"/>
  <c r="Z20" i="1"/>
  <c r="AJ18" i="1"/>
  <c r="AH16" i="1"/>
  <c r="Z16" i="1"/>
  <c r="AJ14" i="1"/>
  <c r="AH12" i="1"/>
  <c r="Z12" i="1"/>
  <c r="AJ10" i="1"/>
  <c r="AH8" i="1"/>
  <c r="Z8" i="1"/>
  <c r="Z318" i="1"/>
  <c r="AJ316" i="1"/>
  <c r="AJ294" i="1"/>
  <c r="AJ59" i="1"/>
  <c r="AH41" i="1"/>
  <c r="AJ39" i="1"/>
  <c r="AH37" i="1"/>
  <c r="AJ35" i="1"/>
  <c r="Z33" i="1"/>
  <c r="AJ31" i="1"/>
  <c r="AH29" i="1"/>
  <c r="Z29" i="1"/>
  <c r="Z25" i="1"/>
  <c r="AJ23" i="1"/>
  <c r="AJ19" i="1"/>
  <c r="Z17" i="1"/>
  <c r="AJ15" i="1"/>
  <c r="Z13" i="1"/>
  <c r="AH9" i="1"/>
  <c r="Z9" i="1"/>
  <c r="AH318" i="1"/>
  <c r="AJ317" i="1"/>
  <c r="AH304" i="1"/>
  <c r="AH235" i="1"/>
  <c r="AJ224" i="1"/>
  <c r="Z207" i="1"/>
  <c r="Z182" i="1"/>
  <c r="Z179" i="1"/>
  <c r="AH176" i="1"/>
  <c r="AJ170" i="1"/>
  <c r="AJ152" i="1"/>
  <c r="Z146" i="1"/>
  <c r="AH143" i="1"/>
  <c r="Z138" i="1"/>
  <c r="Z130" i="1"/>
  <c r="AH127" i="1"/>
  <c r="AH119" i="1"/>
  <c r="AH111" i="1"/>
  <c r="Z106" i="1"/>
  <c r="Z82" i="1"/>
  <c r="Z75" i="1"/>
  <c r="AH74" i="1"/>
  <c r="AJ72" i="1"/>
  <c r="Z72" i="1"/>
  <c r="Z71" i="1"/>
  <c r="AH68" i="1"/>
  <c r="AJ64" i="1"/>
  <c r="AJ52" i="1"/>
  <c r="AH50" i="1"/>
  <c r="Z50" i="1"/>
  <c r="AJ48" i="1"/>
  <c r="AH46" i="1"/>
  <c r="Z46" i="1"/>
  <c r="Z42" i="1"/>
  <c r="AJ36" i="1"/>
  <c r="AJ32" i="1"/>
  <c r="AH30" i="1"/>
  <c r="Z30" i="1"/>
  <c r="AJ28" i="1"/>
  <c r="AH26" i="1"/>
  <c r="Z26" i="1"/>
  <c r="AJ24" i="1"/>
  <c r="AH22" i="1"/>
  <c r="Z22" i="1"/>
  <c r="AJ20" i="1"/>
  <c r="AH18" i="1"/>
  <c r="Z18" i="1"/>
  <c r="AJ16" i="1"/>
  <c r="AH14" i="1"/>
  <c r="Z14" i="1"/>
  <c r="AH10" i="1"/>
  <c r="Z10" i="1"/>
  <c r="AJ8" i="1"/>
  <c r="AH34" i="1"/>
  <c r="AH6" i="1"/>
  <c r="AC13" i="1"/>
  <c r="AD13" i="1"/>
  <c r="AD8" i="1"/>
  <c r="AC41" i="1"/>
  <c r="AD41" i="1"/>
  <c r="AC276" i="1"/>
  <c r="AD276" i="1"/>
  <c r="AC115" i="1"/>
  <c r="AD115" i="1"/>
  <c r="AC187" i="1"/>
  <c r="AD187" i="1"/>
  <c r="AC206" i="1"/>
  <c r="AD206" i="1"/>
  <c r="AC61" i="1"/>
  <c r="AD61" i="1"/>
  <c r="AD40" i="1"/>
  <c r="AC107" i="1"/>
  <c r="AD107" i="1"/>
  <c r="AC191" i="1"/>
  <c r="AD191" i="1"/>
  <c r="AC159" i="1"/>
  <c r="AD159" i="1"/>
  <c r="AD257" i="1"/>
  <c r="AD275" i="1"/>
  <c r="AD249" i="1"/>
  <c r="AC245" i="1"/>
  <c r="AD245" i="1"/>
  <c r="AC314" i="1"/>
  <c r="AD314" i="1"/>
  <c r="AC75" i="1"/>
  <c r="AD75" i="1"/>
  <c r="AC130" i="1"/>
  <c r="AD130" i="1"/>
  <c r="AD26" i="1"/>
  <c r="AC174" i="1"/>
  <c r="AD174" i="1"/>
  <c r="AC175" i="1"/>
  <c r="AD175" i="1"/>
  <c r="AD70" i="1"/>
  <c r="AD171" i="1"/>
  <c r="AC171" i="1"/>
  <c r="AI6" i="1"/>
  <c r="B1" i="1" s="1"/>
  <c r="AC147" i="1"/>
  <c r="AD147" i="1"/>
  <c r="AC139" i="1"/>
  <c r="AD139" i="1"/>
  <c r="AC155" i="1"/>
  <c r="AD155" i="1"/>
  <c r="AD302" i="1"/>
  <c r="AC99" i="1"/>
  <c r="AD99" i="1"/>
  <c r="AC21" i="1"/>
  <c r="AD21" i="1"/>
  <c r="AC91" i="1"/>
  <c r="AD91" i="1"/>
  <c r="AD58" i="1"/>
  <c r="AC37" i="1"/>
  <c r="AD37" i="1"/>
  <c r="AC197" i="1"/>
  <c r="AD197" i="1"/>
  <c r="AD263" i="1"/>
  <c r="AC123" i="1"/>
  <c r="AD123" i="1"/>
  <c r="AD241" i="1"/>
  <c r="AC25" i="1"/>
  <c r="AD25" i="1"/>
  <c r="AC318" i="1"/>
  <c r="AD318" i="1"/>
  <c r="AC29" i="1"/>
  <c r="AD29" i="1"/>
  <c r="AC45" i="1"/>
  <c r="AD45" i="1"/>
  <c r="AC17" i="1"/>
  <c r="AD17" i="1"/>
  <c r="AC33" i="1"/>
  <c r="AD33" i="1"/>
  <c r="AC49" i="1"/>
  <c r="AD49" i="1"/>
  <c r="AC190" i="1"/>
  <c r="AD190" i="1"/>
  <c r="AC98" i="1"/>
  <c r="AD98" i="1"/>
  <c r="AD22" i="1"/>
  <c r="Z6" i="1" l="1"/>
  <c r="AJ6" i="1"/>
</calcChain>
</file>

<file path=xl/sharedStrings.xml><?xml version="1.0" encoding="utf-8"?>
<sst xmlns="http://schemas.openxmlformats.org/spreadsheetml/2006/main" count="2552" uniqueCount="705">
  <si>
    <t>(Generated): 2019-12-18-07:46:48</t>
  </si>
  <si>
    <t xml:space="preserve">Totals : </t>
  </si>
  <si>
    <t>Service Area</t>
  </si>
  <si>
    <t>District</t>
  </si>
  <si>
    <t>Facility Type</t>
  </si>
  <si>
    <t>Level</t>
  </si>
  <si>
    <t>Facility ID</t>
  </si>
  <si>
    <t>Facility Name</t>
  </si>
  <si>
    <t>CPC Target</t>
  </si>
  <si>
    <t>Current # of CPC On-Board (SWB)</t>
  </si>
  <si>
    <t>CPC on Temp (SWB)</t>
  </si>
  <si>
    <t>CPC on Long Term Hold (SWB)</t>
  </si>
  <si>
    <t>Current # of CPC On-Board minus Temps minus LTH (Calculation)</t>
  </si>
  <si>
    <t>Current % CPC to Target (Calculation)</t>
  </si>
  <si>
    <t>Training Time Years (NTD)</t>
  </si>
  <si>
    <t>ATCS in Training minus LTH (Calculation)</t>
  </si>
  <si>
    <t>Training Success Rate      (NTD)</t>
  </si>
  <si>
    <t>Current ATCS in Training Expected to Cert (Calculation)</t>
  </si>
  <si>
    <t>Committed ATCS Inbound (SWB)</t>
  </si>
  <si>
    <t>Placement List Inbounds</t>
  </si>
  <si>
    <t>Temps Inbound (SWB)</t>
  </si>
  <si>
    <t>Inbounds Expected to Cert + Temps Inbound (Calculation)</t>
  </si>
  <si>
    <t>Committed ATCS Outbound (SWB)</t>
  </si>
  <si>
    <t>Placement List Outbounds (ERR, Hardship)</t>
  </si>
  <si>
    <t>Temps Outbound (SWB)</t>
  </si>
  <si>
    <t>Projected Retirements and Other Losses (Finance)</t>
  </si>
  <si>
    <t>Projected % to Target (Calculation)</t>
  </si>
  <si>
    <t>Possible Gains to National Average (Calculation)</t>
  </si>
  <si>
    <t>Possible Gains to Target (Calculation)</t>
  </si>
  <si>
    <t>Current Zone</t>
  </si>
  <si>
    <t>Projected Zone</t>
  </si>
  <si>
    <t>ERR Category</t>
  </si>
  <si>
    <t>Current % CPC to Trainees</t>
  </si>
  <si>
    <t>Committed ATCS In + New Hires Expected to Cert (Calculation)</t>
  </si>
  <si>
    <t>Committed ATCS Outbound plus Placement List Outbound plus Temp Outbounds (SWB)</t>
  </si>
  <si>
    <t>Total Number of CPC's per the % of National Average</t>
  </si>
  <si>
    <t>Additional Inbounds Needed to Meet Target WITHOUT Attrition Factored</t>
  </si>
  <si>
    <t>Additional Inbounds Needed to Meet National Average WITHOUT Attrition Factored</t>
  </si>
  <si>
    <t>EnRoute or Terminal</t>
  </si>
  <si>
    <t>New Hire Placements allocated considering Slotting restrictions (Macro Calc)</t>
  </si>
  <si>
    <t>Final Gap after Allocated Placement Slots considering restrictions (Macro Calc)</t>
  </si>
  <si>
    <t>Final Future % to Target after allocated Slots (Macro Calc)</t>
  </si>
  <si>
    <t>HRRegion</t>
  </si>
  <si>
    <t>CoreAirport</t>
  </si>
  <si>
    <t>Possible Losses</t>
  </si>
  <si>
    <t>Type</t>
  </si>
  <si>
    <t>ATCS in Training (SWB)</t>
  </si>
  <si>
    <t>ATCS in Training on Long Term Hold (SWB)</t>
  </si>
  <si>
    <t>Western</t>
  </si>
  <si>
    <t>Anchorage/Seattle</t>
  </si>
  <si>
    <t>Approach Control</t>
  </si>
  <si>
    <t>A11</t>
  </si>
  <si>
    <t>Anchorage TRACON</t>
  </si>
  <si>
    <t>TR</t>
  </si>
  <si>
    <t>AL</t>
  </si>
  <si>
    <t>No</t>
  </si>
  <si>
    <t>Eastern</t>
  </si>
  <si>
    <t xml:space="preserve">Atlanta </t>
  </si>
  <si>
    <t>A80</t>
  </si>
  <si>
    <t>Atlanta TRACON</t>
  </si>
  <si>
    <t>SO</t>
  </si>
  <si>
    <t xml:space="preserve">Boston </t>
  </si>
  <si>
    <t>A90</t>
  </si>
  <si>
    <t>Boston TRACON</t>
  </si>
  <si>
    <t>NE</t>
  </si>
  <si>
    <t xml:space="preserve">New York </t>
  </si>
  <si>
    <t>Tower and Approach Control</t>
  </si>
  <si>
    <t>ABE</t>
  </si>
  <si>
    <t>Allentown Tower</t>
  </si>
  <si>
    <t>EA</t>
  </si>
  <si>
    <t>Central</t>
  </si>
  <si>
    <t>Fort Worth</t>
  </si>
  <si>
    <t>ABI</t>
  </si>
  <si>
    <t>Abilene Tower</t>
  </si>
  <si>
    <t>SW</t>
  </si>
  <si>
    <t xml:space="preserve">Albuquerque </t>
  </si>
  <si>
    <t>ABQ</t>
  </si>
  <si>
    <t>Albuquerque Tower</t>
  </si>
  <si>
    <t>Tower</t>
  </si>
  <si>
    <t>ACK</t>
  </si>
  <si>
    <t>Nantucket Tower</t>
  </si>
  <si>
    <t>ACT</t>
  </si>
  <si>
    <t>Waco Tower</t>
  </si>
  <si>
    <t xml:space="preserve">Washington </t>
  </si>
  <si>
    <t>ACY</t>
  </si>
  <si>
    <t>Atlantic City Tower</t>
  </si>
  <si>
    <t>ADS</t>
  </si>
  <si>
    <t>Addison Tower</t>
  </si>
  <si>
    <t>ADW</t>
  </si>
  <si>
    <t>Andrews Tower</t>
  </si>
  <si>
    <t>AFW</t>
  </si>
  <si>
    <t>Alliance Tower</t>
  </si>
  <si>
    <t xml:space="preserve">Cleveland </t>
  </si>
  <si>
    <t>AGC</t>
  </si>
  <si>
    <t>Allegheny Tower</t>
  </si>
  <si>
    <t>AGS</t>
  </si>
  <si>
    <t>Augusta Tower</t>
  </si>
  <si>
    <t>ALB</t>
  </si>
  <si>
    <t>Albany Tower</t>
  </si>
  <si>
    <t xml:space="preserve">Minneapolis </t>
  </si>
  <si>
    <t>ALO</t>
  </si>
  <si>
    <t>Waterloo Tower</t>
  </si>
  <si>
    <t>CE</t>
  </si>
  <si>
    <t>AMA</t>
  </si>
  <si>
    <t>Amarillo Tower</t>
  </si>
  <si>
    <t>ANC</t>
  </si>
  <si>
    <t>Anchorage Tower</t>
  </si>
  <si>
    <t xml:space="preserve">Denver/Salt Lake </t>
  </si>
  <si>
    <t>APA</t>
  </si>
  <si>
    <t>Centennial Tower</t>
  </si>
  <si>
    <t>NM</t>
  </si>
  <si>
    <t xml:space="preserve">Hawaii/Oakland </t>
  </si>
  <si>
    <t>APC</t>
  </si>
  <si>
    <t>Napa Tower</t>
  </si>
  <si>
    <t>WP</t>
  </si>
  <si>
    <t>ARB</t>
  </si>
  <si>
    <t>Ann Arbor Tower</t>
  </si>
  <si>
    <t>GL</t>
  </si>
  <si>
    <t xml:space="preserve">Chicago </t>
  </si>
  <si>
    <t>ARR</t>
  </si>
  <si>
    <t>Aurora Tower</t>
  </si>
  <si>
    <t>ASE</t>
  </si>
  <si>
    <t>Aspen Tower</t>
  </si>
  <si>
    <t>ATL</t>
  </si>
  <si>
    <t>Atlanta Tower</t>
  </si>
  <si>
    <t>Yes</t>
  </si>
  <si>
    <t xml:space="preserve">Houston </t>
  </si>
  <si>
    <t>AUS</t>
  </si>
  <si>
    <t>Austin Tower</t>
  </si>
  <si>
    <t>AVL</t>
  </si>
  <si>
    <t>Asheville Tower</t>
  </si>
  <si>
    <t>AVP</t>
  </si>
  <si>
    <t>Wilkes-Barre Tower</t>
  </si>
  <si>
    <t>AZO</t>
  </si>
  <si>
    <t>Kalamazoo Tower</t>
  </si>
  <si>
    <t>BDL</t>
  </si>
  <si>
    <t>Bradley Tower</t>
  </si>
  <si>
    <t>BED</t>
  </si>
  <si>
    <t>Hanscom Tower</t>
  </si>
  <si>
    <t>BFI</t>
  </si>
  <si>
    <t>Boeing Tower</t>
  </si>
  <si>
    <t xml:space="preserve">Los Angeles </t>
  </si>
  <si>
    <t>BFL</t>
  </si>
  <si>
    <t>Bakersfield Tower</t>
  </si>
  <si>
    <t>BGM</t>
  </si>
  <si>
    <t>Binghamton Tower</t>
  </si>
  <si>
    <t>BGR</t>
  </si>
  <si>
    <t>Bangor Tower</t>
  </si>
  <si>
    <t>BHM</t>
  </si>
  <si>
    <t>Birmingham Tower</t>
  </si>
  <si>
    <t>BIL</t>
  </si>
  <si>
    <t>Billings Tower</t>
  </si>
  <si>
    <t>BIS</t>
  </si>
  <si>
    <t>Bismarck Tower</t>
  </si>
  <si>
    <t>BJC</t>
  </si>
  <si>
    <t>Broomfield Tower</t>
  </si>
  <si>
    <t xml:space="preserve">Indianapolis/Memphis </t>
  </si>
  <si>
    <t>BNA</t>
  </si>
  <si>
    <t>Nashville Tower</t>
  </si>
  <si>
    <t>BOI</t>
  </si>
  <si>
    <t>Boise Tower</t>
  </si>
  <si>
    <t>BOS</t>
  </si>
  <si>
    <t>Boston Tower</t>
  </si>
  <si>
    <t>BPT</t>
  </si>
  <si>
    <t>Beaumont Tower</t>
  </si>
  <si>
    <t>BTR</t>
  </si>
  <si>
    <t>Baton Rouge Tower</t>
  </si>
  <si>
    <t>BTV</t>
  </si>
  <si>
    <t>Burlington Tower</t>
  </si>
  <si>
    <t>BUF</t>
  </si>
  <si>
    <t>Buffalo Tower</t>
  </si>
  <si>
    <t>BUR</t>
  </si>
  <si>
    <t>Burbank Tower</t>
  </si>
  <si>
    <t>BWI</t>
  </si>
  <si>
    <t>Baltimore Tower</t>
  </si>
  <si>
    <t>C90</t>
  </si>
  <si>
    <t>Chicago TRACON</t>
  </si>
  <si>
    <t xml:space="preserve">Jacksonville </t>
  </si>
  <si>
    <t>CAE</t>
  </si>
  <si>
    <t>Columbia Tower</t>
  </si>
  <si>
    <t>CAK</t>
  </si>
  <si>
    <t>Akron-Canton Tower</t>
  </si>
  <si>
    <t>CCR</t>
  </si>
  <si>
    <t>Concord Tower</t>
  </si>
  <si>
    <t>CDW</t>
  </si>
  <si>
    <t>Caldwell Tower</t>
  </si>
  <si>
    <t>CHA</t>
  </si>
  <si>
    <t>Chattanooga Tower</t>
  </si>
  <si>
    <t>CHS</t>
  </si>
  <si>
    <t>Charleston Tower</t>
  </si>
  <si>
    <t>CID</t>
  </si>
  <si>
    <t>Cedar Rapids Tower</t>
  </si>
  <si>
    <t>CKB</t>
  </si>
  <si>
    <t>Clarksburg Tower</t>
  </si>
  <si>
    <t>CLE</t>
  </si>
  <si>
    <t>Cleveland Tower</t>
  </si>
  <si>
    <t>CLT</t>
  </si>
  <si>
    <t>Charlotte Tower</t>
  </si>
  <si>
    <t>CMA</t>
  </si>
  <si>
    <t>Camarillo Tower</t>
  </si>
  <si>
    <t>CMH</t>
  </si>
  <si>
    <t>Columbus Tower</t>
  </si>
  <si>
    <t xml:space="preserve">Kansas City </t>
  </si>
  <si>
    <t>CMI</t>
  </si>
  <si>
    <t>Champaign Tower</t>
  </si>
  <si>
    <t>CNO</t>
  </si>
  <si>
    <t>Chino Tower</t>
  </si>
  <si>
    <t>COS</t>
  </si>
  <si>
    <t>Colorado Springs Tower</t>
  </si>
  <si>
    <t>CPR</t>
  </si>
  <si>
    <t>Casper Tower</t>
  </si>
  <si>
    <t>CPS</t>
  </si>
  <si>
    <t>St. Louis Downtown</t>
  </si>
  <si>
    <t>CRP</t>
  </si>
  <si>
    <t>Corpus Christi Tower</t>
  </si>
  <si>
    <t>CRQ</t>
  </si>
  <si>
    <t>Palomar Tower</t>
  </si>
  <si>
    <t>CRW</t>
  </si>
  <si>
    <t>CSG</t>
  </si>
  <si>
    <t>CVG</t>
  </si>
  <si>
    <t>Cincinnati Tower</t>
  </si>
  <si>
    <t>D01</t>
  </si>
  <si>
    <t>Denver TRACON</t>
  </si>
  <si>
    <t>D10</t>
  </si>
  <si>
    <t>Dallas - Ft Worth TRACON</t>
  </si>
  <si>
    <t>D21</t>
  </si>
  <si>
    <t>Detroit TRACON</t>
  </si>
  <si>
    <t>DAB</t>
  </si>
  <si>
    <t>Daytona Beach Tower</t>
  </si>
  <si>
    <t>DAL</t>
  </si>
  <si>
    <t>Dallas Love Tower</t>
  </si>
  <si>
    <t>DAY</t>
  </si>
  <si>
    <t>Dayton Tower</t>
  </si>
  <si>
    <t>DCA</t>
  </si>
  <si>
    <t>Washington National Tower</t>
  </si>
  <si>
    <t>DEN</t>
  </si>
  <si>
    <t>Denver Tower</t>
  </si>
  <si>
    <t>DFW</t>
  </si>
  <si>
    <t>DFW Tower</t>
  </si>
  <si>
    <t>DLH</t>
  </si>
  <si>
    <t>Duluth Tower</t>
  </si>
  <si>
    <t>DPA</t>
  </si>
  <si>
    <t>Dupage Tower</t>
  </si>
  <si>
    <t>DSM</t>
  </si>
  <si>
    <t>Des Moines Tower</t>
  </si>
  <si>
    <t>DTW</t>
  </si>
  <si>
    <t>Detroit Tower</t>
  </si>
  <si>
    <t>DVT</t>
  </si>
  <si>
    <t>Deer Valley Tower</t>
  </si>
  <si>
    <t>DWH</t>
  </si>
  <si>
    <t>Hooks Tower</t>
  </si>
  <si>
    <t>ELM</t>
  </si>
  <si>
    <t>Elmira Tower</t>
  </si>
  <si>
    <t>ELP</t>
  </si>
  <si>
    <t>El Paso Tower</t>
  </si>
  <si>
    <t>EMT</t>
  </si>
  <si>
    <t>El Monte Tower</t>
  </si>
  <si>
    <t>ERI</t>
  </si>
  <si>
    <t>Erie Tower</t>
  </si>
  <si>
    <t>EUG</t>
  </si>
  <si>
    <t>Eugene Tower</t>
  </si>
  <si>
    <t>EVV</t>
  </si>
  <si>
    <t>Evansville Tower</t>
  </si>
  <si>
    <t>EWR</t>
  </si>
  <si>
    <t>Newark Tower</t>
  </si>
  <si>
    <t>F11</t>
  </si>
  <si>
    <t>Central Florida TRACON</t>
  </si>
  <si>
    <t>FAI</t>
  </si>
  <si>
    <t>Fairbanks Tower</t>
  </si>
  <si>
    <t>FAR</t>
  </si>
  <si>
    <t>Fargo Tower</t>
  </si>
  <si>
    <t>FAT</t>
  </si>
  <si>
    <t>Fresno Tower</t>
  </si>
  <si>
    <t>FAY</t>
  </si>
  <si>
    <t>Fayetteville Tower</t>
  </si>
  <si>
    <t>FCM</t>
  </si>
  <si>
    <t>Flying Cloud Tower</t>
  </si>
  <si>
    <t>FFZ</t>
  </si>
  <si>
    <t>Falcon Tower</t>
  </si>
  <si>
    <t xml:space="preserve">Miami </t>
  </si>
  <si>
    <t>FLL</t>
  </si>
  <si>
    <t>Fort Lauderdale Tower</t>
  </si>
  <si>
    <t>FLO</t>
  </si>
  <si>
    <t>Florence Tower</t>
  </si>
  <si>
    <t>FNT</t>
  </si>
  <si>
    <t>Flint Tower</t>
  </si>
  <si>
    <t>FPR</t>
  </si>
  <si>
    <t>St Lucie Tower</t>
  </si>
  <si>
    <t>FRG</t>
  </si>
  <si>
    <t>Farmingdale Tower</t>
  </si>
  <si>
    <t>FSD</t>
  </si>
  <si>
    <t>Sioux Falls Tower</t>
  </si>
  <si>
    <t>FSM</t>
  </si>
  <si>
    <t>Fort Smith Tower</t>
  </si>
  <si>
    <t>FTW</t>
  </si>
  <si>
    <t>Meacham Tower</t>
  </si>
  <si>
    <t>FWA</t>
  </si>
  <si>
    <t>Fort Wayne Tower</t>
  </si>
  <si>
    <t>FXE</t>
  </si>
  <si>
    <t>Fort Lauderdale Executive Tower</t>
  </si>
  <si>
    <t>GCN</t>
  </si>
  <si>
    <t>Grand Canyon Tower</t>
  </si>
  <si>
    <t>GEG</t>
  </si>
  <si>
    <t>Spokane Tower</t>
  </si>
  <si>
    <t>GFK</t>
  </si>
  <si>
    <t>Grand Forks Tower</t>
  </si>
  <si>
    <t>GGG</t>
  </si>
  <si>
    <t>Longview Tower</t>
  </si>
  <si>
    <t>GPT</t>
  </si>
  <si>
    <t>Gulfport Tower</t>
  </si>
  <si>
    <t>GRB</t>
  </si>
  <si>
    <t>Green Bay Tower</t>
  </si>
  <si>
    <t>GRR</t>
  </si>
  <si>
    <t>Grand Rapids Tower</t>
  </si>
  <si>
    <t>GSO</t>
  </si>
  <si>
    <t>Greensboro Tower</t>
  </si>
  <si>
    <t>GSP</t>
  </si>
  <si>
    <t>Greer Tower</t>
  </si>
  <si>
    <t>GTF</t>
  </si>
  <si>
    <t>Great Falls Tower</t>
  </si>
  <si>
    <t>Combined Control Facilities</t>
  </si>
  <si>
    <t>HCF</t>
  </si>
  <si>
    <t>Honolulu Control Facility</t>
  </si>
  <si>
    <t>HEF</t>
  </si>
  <si>
    <t>Manassas Tower</t>
  </si>
  <si>
    <t>HIO</t>
  </si>
  <si>
    <t>Hillsboro Tower</t>
  </si>
  <si>
    <t>HLN</t>
  </si>
  <si>
    <t>Helena Tower</t>
  </si>
  <si>
    <t>HOU</t>
  </si>
  <si>
    <t>Hobby Tower</t>
  </si>
  <si>
    <t>HPN</t>
  </si>
  <si>
    <t>Westchester Tower</t>
  </si>
  <si>
    <t>HSV</t>
  </si>
  <si>
    <t>Huntsville Tower</t>
  </si>
  <si>
    <t>HTS</t>
  </si>
  <si>
    <t>Huntington Tower</t>
  </si>
  <si>
    <t>HUF</t>
  </si>
  <si>
    <t>Terre Haute /Hulman ATCT/TRACON</t>
  </si>
  <si>
    <t>HWD</t>
  </si>
  <si>
    <t>Hayward Tower</t>
  </si>
  <si>
    <t>I90</t>
  </si>
  <si>
    <t>Houston TRACON</t>
  </si>
  <si>
    <t>IAD</t>
  </si>
  <si>
    <t>Dulles Tower</t>
  </si>
  <si>
    <t>IAH</t>
  </si>
  <si>
    <t>Houston Intercontinental ATC Tower</t>
  </si>
  <si>
    <t>ICT</t>
  </si>
  <si>
    <t>Wichita Tower</t>
  </si>
  <si>
    <t>ILG</t>
  </si>
  <si>
    <t>Wilmington Tower</t>
  </si>
  <si>
    <t>ILM</t>
  </si>
  <si>
    <t>IND</t>
  </si>
  <si>
    <t>Indianapolis Tower</t>
  </si>
  <si>
    <t>ISP</t>
  </si>
  <si>
    <t>Islip Tower</t>
  </si>
  <si>
    <t>ITO</t>
  </si>
  <si>
    <t>Hilo Tower</t>
  </si>
  <si>
    <t>JAN</t>
  </si>
  <si>
    <t>Jackson Tower</t>
  </si>
  <si>
    <t>JAX</t>
  </si>
  <si>
    <t>Jacksonville Tower</t>
  </si>
  <si>
    <t>JCF</t>
  </si>
  <si>
    <t>Joshua Control Facility</t>
  </si>
  <si>
    <t>JFK</t>
  </si>
  <si>
    <t>Kennedy Tower</t>
  </si>
  <si>
    <t>JNU</t>
  </si>
  <si>
    <t>Juneau Tower</t>
  </si>
  <si>
    <t>L30</t>
  </si>
  <si>
    <t>Las Vegas TRACON</t>
  </si>
  <si>
    <t>LAF</t>
  </si>
  <si>
    <t>Lafayette Tower</t>
  </si>
  <si>
    <t>LAN</t>
  </si>
  <si>
    <t>Lansing Tower</t>
  </si>
  <si>
    <t>LAS</t>
  </si>
  <si>
    <t>Las Vegas Tower</t>
  </si>
  <si>
    <t>LAX</t>
  </si>
  <si>
    <t>Los Angeles Tower</t>
  </si>
  <si>
    <t>LBB</t>
  </si>
  <si>
    <t>Lubbock Tower</t>
  </si>
  <si>
    <t>LCH</t>
  </si>
  <si>
    <t>Lake Charles Tower</t>
  </si>
  <si>
    <t>LEX</t>
  </si>
  <si>
    <t>Lexington Tower</t>
  </si>
  <si>
    <t>LFT</t>
  </si>
  <si>
    <t>LGA</t>
  </si>
  <si>
    <t>La Guardia Tower</t>
  </si>
  <si>
    <t>LGB</t>
  </si>
  <si>
    <t>Long Beach Tower</t>
  </si>
  <si>
    <t>LIT</t>
  </si>
  <si>
    <t>Little Rock Tower</t>
  </si>
  <si>
    <t>LNK</t>
  </si>
  <si>
    <t>Lincoln Tower</t>
  </si>
  <si>
    <t>LOU</t>
  </si>
  <si>
    <t>Bowman Tower</t>
  </si>
  <si>
    <t>LVK</t>
  </si>
  <si>
    <t>Livermore Tower</t>
  </si>
  <si>
    <t>M03</t>
  </si>
  <si>
    <t>Memphis TRACON</t>
  </si>
  <si>
    <t>M98</t>
  </si>
  <si>
    <t>Minneapolis TRACON</t>
  </si>
  <si>
    <t>MAF</t>
  </si>
  <si>
    <t>Midland Tower</t>
  </si>
  <si>
    <t>MBS</t>
  </si>
  <si>
    <t>Saginaw Tower</t>
  </si>
  <si>
    <t>MCI</t>
  </si>
  <si>
    <t>Kansas City International</t>
  </si>
  <si>
    <t>MCO</t>
  </si>
  <si>
    <t>Orlando Tower</t>
  </si>
  <si>
    <t>MDT</t>
  </si>
  <si>
    <t>Harrisburg Intl Tower</t>
  </si>
  <si>
    <t>MDW</t>
  </si>
  <si>
    <t>Midway Tower</t>
  </si>
  <si>
    <t>MEM</t>
  </si>
  <si>
    <t>Memphis Tower</t>
  </si>
  <si>
    <t>MFD</t>
  </si>
  <si>
    <t>Mansfield Tower</t>
  </si>
  <si>
    <t>MGM</t>
  </si>
  <si>
    <t>Montgomery Tower</t>
  </si>
  <si>
    <t>MHT</t>
  </si>
  <si>
    <t>Manchester Tower</t>
  </si>
  <si>
    <t>MIA</t>
  </si>
  <si>
    <t>Miami Tower</t>
  </si>
  <si>
    <t>MIC</t>
  </si>
  <si>
    <t>Crystal Tower</t>
  </si>
  <si>
    <t>MKC</t>
  </si>
  <si>
    <t>Kansas City Downtown</t>
  </si>
  <si>
    <t>MKE</t>
  </si>
  <si>
    <t>Milwaukee Tower</t>
  </si>
  <si>
    <t>MKG</t>
  </si>
  <si>
    <t>Muskegon Tower</t>
  </si>
  <si>
    <t>MLI</t>
  </si>
  <si>
    <t>Quad City Tower</t>
  </si>
  <si>
    <t>MLU</t>
  </si>
  <si>
    <t>Monroe Tower</t>
  </si>
  <si>
    <t>MMU</t>
  </si>
  <si>
    <t>Morristown Tower</t>
  </si>
  <si>
    <t>MOB</t>
  </si>
  <si>
    <t>Mobile Tower</t>
  </si>
  <si>
    <t>MRI</t>
  </si>
  <si>
    <t>Merrill Tower</t>
  </si>
  <si>
    <t>MRY</t>
  </si>
  <si>
    <t>Monterey Tower</t>
  </si>
  <si>
    <t>MSN</t>
  </si>
  <si>
    <t>Madison Tower</t>
  </si>
  <si>
    <t>MSP</t>
  </si>
  <si>
    <t>Minneapolis Tower</t>
  </si>
  <si>
    <t>MSY</t>
  </si>
  <si>
    <t>New Orleans Tower</t>
  </si>
  <si>
    <t>MWH</t>
  </si>
  <si>
    <t>Grant County Tower</t>
  </si>
  <si>
    <t>MYF</t>
  </si>
  <si>
    <t>MYR</t>
  </si>
  <si>
    <t>Myrtle Beach Tower</t>
  </si>
  <si>
    <t>N90</t>
  </si>
  <si>
    <t>New York TRACON</t>
  </si>
  <si>
    <t>NCT</t>
  </si>
  <si>
    <t>Northern California TRACON</t>
  </si>
  <si>
    <t>NEW</t>
  </si>
  <si>
    <t>Lakefront Tower</t>
  </si>
  <si>
    <t>OAK</t>
  </si>
  <si>
    <t>Oakland Tower</t>
  </si>
  <si>
    <t>OGG</t>
  </si>
  <si>
    <t>Maui Tower</t>
  </si>
  <si>
    <t>OKC</t>
  </si>
  <si>
    <t>Oklahoma City Tower</t>
  </si>
  <si>
    <t>OMA</t>
  </si>
  <si>
    <t>Eppley Tower</t>
  </si>
  <si>
    <t>ONT</t>
  </si>
  <si>
    <t>Ontario Tower</t>
  </si>
  <si>
    <t>ORD</t>
  </si>
  <si>
    <t>Chicago O'Hare Tower</t>
  </si>
  <si>
    <t>ORF</t>
  </si>
  <si>
    <t>Norfolk Tower</t>
  </si>
  <si>
    <t>ORL</t>
  </si>
  <si>
    <t>Orlando Executive, FL ATCT Tower</t>
  </si>
  <si>
    <t>P31</t>
  </si>
  <si>
    <t>Pensacola TRACON</t>
  </si>
  <si>
    <t>P50</t>
  </si>
  <si>
    <t>Phoenix TRACON</t>
  </si>
  <si>
    <t>P80</t>
  </si>
  <si>
    <t>Portland TRACON</t>
  </si>
  <si>
    <t>PAE</t>
  </si>
  <si>
    <t>Paine Tower</t>
  </si>
  <si>
    <t>PAO</t>
  </si>
  <si>
    <t>Palo Alto Tower</t>
  </si>
  <si>
    <t>PBI</t>
  </si>
  <si>
    <t>Palm Beach Tower</t>
  </si>
  <si>
    <t>PCT</t>
  </si>
  <si>
    <t>Potomac TRACON</t>
  </si>
  <si>
    <t>PDK</t>
  </si>
  <si>
    <t>DeKalb - Peachtree Tower</t>
  </si>
  <si>
    <t>PDX</t>
  </si>
  <si>
    <t>Portland Tower</t>
  </si>
  <si>
    <t>PHF</t>
  </si>
  <si>
    <t>Patrick Henry Tower</t>
  </si>
  <si>
    <t>PHL</t>
  </si>
  <si>
    <t>Philadelphia Tower</t>
  </si>
  <si>
    <t>PHX</t>
  </si>
  <si>
    <t>Phoenix Tower</t>
  </si>
  <si>
    <t>PIA</t>
  </si>
  <si>
    <t>Peoria Tower</t>
  </si>
  <si>
    <t>PIE</t>
  </si>
  <si>
    <t>St Petersburg Tower</t>
  </si>
  <si>
    <t>PIT</t>
  </si>
  <si>
    <t>FAA Pittsburgh ATC Tower</t>
  </si>
  <si>
    <t>PNE</t>
  </si>
  <si>
    <t>Northeast Philadelphia Tower</t>
  </si>
  <si>
    <t>PNS</t>
  </si>
  <si>
    <t>Pensacola Tower</t>
  </si>
  <si>
    <t>POC</t>
  </si>
  <si>
    <t>Brackett Tower</t>
  </si>
  <si>
    <t>POU</t>
  </si>
  <si>
    <t>Poughkeepsie Tower</t>
  </si>
  <si>
    <t>PRC</t>
  </si>
  <si>
    <t>Prescott Tower</t>
  </si>
  <si>
    <t>PSC</t>
  </si>
  <si>
    <t>Pasco Tower</t>
  </si>
  <si>
    <t>PSP</t>
  </si>
  <si>
    <t>Palm Springs Tower</t>
  </si>
  <si>
    <t>PTK</t>
  </si>
  <si>
    <t>Pontiac Tower</t>
  </si>
  <si>
    <t>PUB</t>
  </si>
  <si>
    <t>Pueblo Tower</t>
  </si>
  <si>
    <t>PVD</t>
  </si>
  <si>
    <t>Providence Tower</t>
  </si>
  <si>
    <t>PWK</t>
  </si>
  <si>
    <t>Chicago Executive Tower</t>
  </si>
  <si>
    <t>PWM</t>
  </si>
  <si>
    <t>R90</t>
  </si>
  <si>
    <t>Omaha TRACON</t>
  </si>
  <si>
    <t>RDG</t>
  </si>
  <si>
    <t>Reading Tower</t>
  </si>
  <si>
    <t>RDU</t>
  </si>
  <si>
    <t>Raleigh-Durham Tower</t>
  </si>
  <si>
    <t>RFD</t>
  </si>
  <si>
    <t>Rockford Tower</t>
  </si>
  <si>
    <t>RHV</t>
  </si>
  <si>
    <t>Reid-Hillview Tower</t>
  </si>
  <si>
    <t>RIC</t>
  </si>
  <si>
    <t>Richmond Tower</t>
  </si>
  <si>
    <t>RNO</t>
  </si>
  <si>
    <t>Reno Tower</t>
  </si>
  <si>
    <t>ROA</t>
  </si>
  <si>
    <t>Roanoke Tower</t>
  </si>
  <si>
    <t>ROC</t>
  </si>
  <si>
    <t>Rochester Tower</t>
  </si>
  <si>
    <t>ROW</t>
  </si>
  <si>
    <t>Roswell Tower</t>
  </si>
  <si>
    <t>RST</t>
  </si>
  <si>
    <t>RSW</t>
  </si>
  <si>
    <t>Fort Myers Tower</t>
  </si>
  <si>
    <t>RVS</t>
  </si>
  <si>
    <t>Riverside Tower</t>
  </si>
  <si>
    <t>S46</t>
  </si>
  <si>
    <t>Seattle TRACON</t>
  </si>
  <si>
    <t>S56</t>
  </si>
  <si>
    <t>Salt Lake City TRACON</t>
  </si>
  <si>
    <t>SAN</t>
  </si>
  <si>
    <t>San Diego Tower</t>
  </si>
  <si>
    <t>SAT</t>
  </si>
  <si>
    <t>San Antonio Tower</t>
  </si>
  <si>
    <t>SAV</t>
  </si>
  <si>
    <t>Savannah Tower</t>
  </si>
  <si>
    <t>SBA</t>
  </si>
  <si>
    <t>Santa Barbara Tower</t>
  </si>
  <si>
    <t>SBN</t>
  </si>
  <si>
    <t>South Bend Tower</t>
  </si>
  <si>
    <t>SCK</t>
  </si>
  <si>
    <t>Stockton Tower</t>
  </si>
  <si>
    <t>SCT</t>
  </si>
  <si>
    <t>Southern California TRACON</t>
  </si>
  <si>
    <t>SDF</t>
  </si>
  <si>
    <t>Standiford Tower</t>
  </si>
  <si>
    <t>SDL</t>
  </si>
  <si>
    <t>Scottsdale Tower</t>
  </si>
  <si>
    <t>SEA</t>
  </si>
  <si>
    <t>Seattle Tower</t>
  </si>
  <si>
    <t>SEE</t>
  </si>
  <si>
    <t>Gillespie Tower</t>
  </si>
  <si>
    <t>SFB</t>
  </si>
  <si>
    <t>Sanford Tower</t>
  </si>
  <si>
    <t>SFO</t>
  </si>
  <si>
    <t>San Francisco Tower</t>
  </si>
  <si>
    <t>SGF</t>
  </si>
  <si>
    <t>Springfield Tower</t>
  </si>
  <si>
    <t>SHV</t>
  </si>
  <si>
    <t>Shreveport Tower</t>
  </si>
  <si>
    <t>SJC</t>
  </si>
  <si>
    <t>San Jose Tower</t>
  </si>
  <si>
    <t>SJU</t>
  </si>
  <si>
    <t>San Juan Tower</t>
  </si>
  <si>
    <t>SLC</t>
  </si>
  <si>
    <t>Salt Lake City Tower</t>
  </si>
  <si>
    <t>SMF</t>
  </si>
  <si>
    <t>Sacramento Tower</t>
  </si>
  <si>
    <t>SMO</t>
  </si>
  <si>
    <t>Santa Monica Tower</t>
  </si>
  <si>
    <t>SNA</t>
  </si>
  <si>
    <t>John Wayne Tower</t>
  </si>
  <si>
    <t>SPI</t>
  </si>
  <si>
    <t>SRQ</t>
  </si>
  <si>
    <t>Sarasota Tower</t>
  </si>
  <si>
    <t>STL</t>
  </si>
  <si>
    <t>St Louis Tower</t>
  </si>
  <si>
    <t>STP</t>
  </si>
  <si>
    <t>St Paul Tower</t>
  </si>
  <si>
    <t>STS</t>
  </si>
  <si>
    <t>Sonoma Tower</t>
  </si>
  <si>
    <t>STT</t>
  </si>
  <si>
    <t>St Thomas Tower</t>
  </si>
  <si>
    <t>SUS</t>
  </si>
  <si>
    <t>Spirit Tower</t>
  </si>
  <si>
    <t>SUX</t>
  </si>
  <si>
    <t>Sioux Gateway Tower</t>
  </si>
  <si>
    <t>SYR</t>
  </si>
  <si>
    <t>Syracuse Tower</t>
  </si>
  <si>
    <t>T75</t>
  </si>
  <si>
    <t>St Louis TRACON</t>
  </si>
  <si>
    <t>TEB</t>
  </si>
  <si>
    <t>Teterboro Tower</t>
  </si>
  <si>
    <t>TLH</t>
  </si>
  <si>
    <t>Tallahassee Tower</t>
  </si>
  <si>
    <t>TMB</t>
  </si>
  <si>
    <t>Tamiami Tower</t>
  </si>
  <si>
    <t>TOA</t>
  </si>
  <si>
    <t>Torrance Tower</t>
  </si>
  <si>
    <t>TOL</t>
  </si>
  <si>
    <t>Toledo Tower</t>
  </si>
  <si>
    <t>TPA</t>
  </si>
  <si>
    <t>Tampa Tower</t>
  </si>
  <si>
    <t>TRI</t>
  </si>
  <si>
    <t>Tri-Cities Tower</t>
  </si>
  <si>
    <t>TUL</t>
  </si>
  <si>
    <t>Tulsa Tower</t>
  </si>
  <si>
    <t>TUS</t>
  </si>
  <si>
    <t>Tucson Tower</t>
  </si>
  <si>
    <t>TVC</t>
  </si>
  <si>
    <t>Traverse City Tower</t>
  </si>
  <si>
    <t>TWF</t>
  </si>
  <si>
    <t>Twin Falls Tower</t>
  </si>
  <si>
    <t>TYS</t>
  </si>
  <si>
    <t>Knoxville Tower</t>
  </si>
  <si>
    <t>U90</t>
  </si>
  <si>
    <t>Tucson TRACON</t>
  </si>
  <si>
    <t>VGT</t>
  </si>
  <si>
    <t>North Las Vegas Tower</t>
  </si>
  <si>
    <t>VNY</t>
  </si>
  <si>
    <t>Van Nuys Tower</t>
  </si>
  <si>
    <t>VRB</t>
  </si>
  <si>
    <t>Vero Beach Tower</t>
  </si>
  <si>
    <t>Y90</t>
  </si>
  <si>
    <t>Yankee TRACON</t>
  </si>
  <si>
    <t>YIP</t>
  </si>
  <si>
    <t>Willow Run Tower</t>
  </si>
  <si>
    <t>YNG</t>
  </si>
  <si>
    <t>Youngstown Tower</t>
  </si>
  <si>
    <t>Enroute Centers</t>
  </si>
  <si>
    <t>ZAB</t>
  </si>
  <si>
    <t>Albuquerque ARTCC</t>
  </si>
  <si>
    <t>ER</t>
  </si>
  <si>
    <t>ZAN</t>
  </si>
  <si>
    <t>Anchorage ARTCC</t>
  </si>
  <si>
    <t>ZAU</t>
  </si>
  <si>
    <t>Chicago ARTCC</t>
  </si>
  <si>
    <t>ZBW</t>
  </si>
  <si>
    <t>Boston ARTCC</t>
  </si>
  <si>
    <t>ZDC</t>
  </si>
  <si>
    <t>Washington ARTCC</t>
  </si>
  <si>
    <t>ZDV</t>
  </si>
  <si>
    <t>Denver ARTCC</t>
  </si>
  <si>
    <t>ZFW</t>
  </si>
  <si>
    <t>Fort Worth ARTCC</t>
  </si>
  <si>
    <t>ZHU</t>
  </si>
  <si>
    <t>Houston ARTCC</t>
  </si>
  <si>
    <t>ZID</t>
  </si>
  <si>
    <t>Indianapolis ARTCC</t>
  </si>
  <si>
    <t>ZJX</t>
  </si>
  <si>
    <t>Jacksonville ARTCC</t>
  </si>
  <si>
    <t>ZKC</t>
  </si>
  <si>
    <t>Kansas City ARTCC</t>
  </si>
  <si>
    <t>ZLA</t>
  </si>
  <si>
    <t>Los Angeles ARTCC</t>
  </si>
  <si>
    <t>ZLC</t>
  </si>
  <si>
    <t>Salt Lake City ARTCC</t>
  </si>
  <si>
    <t>ZMA</t>
  </si>
  <si>
    <t>Miami ARTCC</t>
  </si>
  <si>
    <t>ZME</t>
  </si>
  <si>
    <t>Memphis ARTCC</t>
  </si>
  <si>
    <t>ZMP</t>
  </si>
  <si>
    <t>Minneapolis ARTCC</t>
  </si>
  <si>
    <t>ZNY</t>
  </si>
  <si>
    <t>New York ARTCC</t>
  </si>
  <si>
    <t>ZOA</t>
  </si>
  <si>
    <t>Oakland ARTCC</t>
  </si>
  <si>
    <t>ZOB</t>
  </si>
  <si>
    <t>Cleveland ARTCC</t>
  </si>
  <si>
    <t>ZSE</t>
  </si>
  <si>
    <t>Seattle ARTCC</t>
  </si>
  <si>
    <t>ZSU</t>
  </si>
  <si>
    <t>San Juan ARTCC</t>
  </si>
  <si>
    <t>ZTL</t>
  </si>
  <si>
    <t>Atlanta ARTCC</t>
  </si>
  <si>
    <t>ZUA</t>
  </si>
  <si>
    <t>Guam ARTCC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</si>
</sst>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1" xfId="0" applyNumberFormat="1" applyFont="1" applyBorder="1"/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6" fontId="3" fillId="0" borderId="1" xfId="0" applyNumberFormat="1" applyFont="1" applyBorder="1"/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320"/>
  <sheetViews>
    <sheetView tabSelected="1"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4.4" x14ac:dyDescent="0.55000000000000004"/>
  <cols>
    <col min="1" max="2" width="8.26171875" customWidth="1"/>
    <col min="3" max="3" width="17.68359375" customWidth="1"/>
    <col min="4" max="5" width="5.41796875" customWidth="1"/>
    <col min="6" max="6" width="19" customWidth="1"/>
    <col min="7" max="7" width="6.83984375" customWidth="1"/>
    <col min="8" max="8" width="10.578125" customWidth="1"/>
    <col min="9" max="9" width="5.83984375" customWidth="1"/>
    <col min="10" max="10" width="10.41796875" customWidth="1"/>
    <col min="11" max="11" width="10.26171875" customWidth="1"/>
    <col min="12" max="12" width="9.578125" customWidth="1"/>
    <col min="13" max="13" width="6.26171875" customWidth="1"/>
    <col min="14" max="14" width="9.83984375" customWidth="1"/>
    <col min="15" max="15" width="9.26171875" customWidth="1"/>
    <col min="16" max="16" width="9.578125" customWidth="1"/>
    <col min="17" max="17" width="8.578125" customWidth="1"/>
    <col min="18" max="18" width="7.83984375" customWidth="1"/>
    <col min="19" max="19" width="7.41796875" customWidth="1"/>
    <col min="20" max="20" width="10.26171875" customWidth="1"/>
    <col min="21" max="21" width="8.26171875" customWidth="1"/>
    <col min="22" max="22" width="8.41796875" customWidth="1"/>
    <col min="23" max="23" width="8.15625" customWidth="1"/>
    <col min="24" max="24" width="9.41796875" customWidth="1"/>
    <col min="25" max="25" width="11.68359375" customWidth="1"/>
    <col min="26" max="26" width="9.578125" customWidth="1"/>
    <col min="27" max="27" width="9.26171875" customWidth="1"/>
    <col min="28" max="29" width="7.41796875" hidden="1" customWidth="1"/>
    <col min="30" max="30" width="10" hidden="1" customWidth="1"/>
    <col min="31" max="31" width="8.26171875" hidden="1" customWidth="1"/>
    <col min="32" max="32" width="11.41796875" hidden="1" customWidth="1"/>
    <col min="33" max="33" width="13" hidden="1" customWidth="1"/>
    <col min="34" max="34" width="10.15625" hidden="1" customWidth="1"/>
    <col min="35" max="35" width="12.26171875" hidden="1" customWidth="1"/>
    <col min="36" max="36" width="13.68359375" hidden="1" customWidth="1"/>
    <col min="37" max="37" width="10" hidden="1" customWidth="1"/>
    <col min="38" max="38" width="14" hidden="1" customWidth="1"/>
    <col min="39" max="39" width="13.15625" hidden="1" customWidth="1"/>
    <col min="40" max="40" width="10.41796875" hidden="1" customWidth="1"/>
    <col min="41" max="42" width="9.26171875" hidden="1" customWidth="1"/>
    <col min="43" max="43" width="7.41796875" hidden="1" customWidth="1"/>
    <col min="44" max="44" width="6.15625" hidden="1" customWidth="1"/>
    <col min="45" max="45" width="7.578125" hidden="1" customWidth="1"/>
    <col min="46" max="46" width="8" hidden="1" customWidth="1"/>
  </cols>
  <sheetData>
    <row r="1" spans="1:46" hidden="1" x14ac:dyDescent="0.55000000000000004">
      <c r="A1" s="1">
        <f>K6/G6</f>
        <v>0.82224100830003077</v>
      </c>
      <c r="B1" s="1">
        <f>(G6-AI6)/G6</f>
        <v>0.90942688585263132</v>
      </c>
    </row>
    <row r="2" spans="1:46" hidden="1" x14ac:dyDescent="0.55000000000000004"/>
    <row r="3" spans="1:46" hidden="1" x14ac:dyDescent="0.55000000000000004"/>
    <row r="4" spans="1:46" hidden="1" x14ac:dyDescent="0.55000000000000004"/>
    <row r="5" spans="1:46" hidden="1" x14ac:dyDescent="0.55000000000000004"/>
    <row r="6" spans="1:46" x14ac:dyDescent="0.55000000000000004">
      <c r="A6" s="19" t="s">
        <v>0</v>
      </c>
      <c r="B6" s="19"/>
      <c r="C6" s="19"/>
      <c r="D6" s="19"/>
      <c r="E6" s="19"/>
      <c r="F6" s="3" t="s">
        <v>1</v>
      </c>
      <c r="G6" s="2">
        <f>SUM(G8:G321)</f>
        <v>13012</v>
      </c>
      <c r="H6" s="2">
        <f>SUM(H8:H321)</f>
        <v>10885</v>
      </c>
      <c r="I6" s="2">
        <f>SUM(I8:I321)</f>
        <v>149</v>
      </c>
      <c r="J6" s="2">
        <f>SUM(J8:J321)</f>
        <v>37</v>
      </c>
      <c r="K6" s="2">
        <f>SUM(K8:K321)</f>
        <v>10699</v>
      </c>
      <c r="L6" s="1">
        <f>K6/G6</f>
        <v>0.82224100830003077</v>
      </c>
      <c r="M6" s="4">
        <f>AVERAGE(M8:M321)</f>
        <v>1.4019270979520768</v>
      </c>
      <c r="N6" s="2">
        <f>SUM(N8:N321)</f>
        <v>3401</v>
      </c>
      <c r="O6" s="1">
        <f>AVERAGE(O8:O321)</f>
        <v>0.81579569836741217</v>
      </c>
      <c r="P6" s="2">
        <f t="shared" ref="P6:X6" si="0">SUM(P8:P321)</f>
        <v>2562.3715289229995</v>
      </c>
      <c r="Q6" s="2">
        <f t="shared" si="0"/>
        <v>209</v>
      </c>
      <c r="R6" s="2">
        <f t="shared" si="0"/>
        <v>29</v>
      </c>
      <c r="S6" s="2">
        <f t="shared" si="0"/>
        <v>163</v>
      </c>
      <c r="T6" s="2">
        <f t="shared" si="0"/>
        <v>349.99169406500005</v>
      </c>
      <c r="U6" s="2">
        <f t="shared" si="0"/>
        <v>220</v>
      </c>
      <c r="V6" s="2">
        <f t="shared" si="0"/>
        <v>8</v>
      </c>
      <c r="W6" s="2">
        <f t="shared" si="0"/>
        <v>23</v>
      </c>
      <c r="X6" s="2">
        <f t="shared" si="0"/>
        <v>1526.9005842735612</v>
      </c>
      <c r="Y6" s="1">
        <f>(K6+P6+T6-U6-V6-W6-X6)/G6</f>
        <v>0.90942688585263132</v>
      </c>
      <c r="Z6" s="2">
        <f>SUM(Z8:Z321)</f>
        <v>883</v>
      </c>
      <c r="AA6" s="2">
        <f>SUM(AA8:AA321)</f>
        <v>2141</v>
      </c>
      <c r="AF6" s="2">
        <f>SUM(AF8:AF321)</f>
        <v>186.9916940650001</v>
      </c>
      <c r="AG6" s="2">
        <f>SUM(AG8:AG321)</f>
        <v>251</v>
      </c>
      <c r="AH6" s="4">
        <f>G6*$Y$6</f>
        <v>11833.462638714438</v>
      </c>
      <c r="AI6" s="2">
        <f>SUM(AI8:AI321)</f>
        <v>1178.5373612855612</v>
      </c>
      <c r="AJ6" s="4">
        <f>SUM(AJ8:AJ321)</f>
        <v>-4.7295500849031669E-13</v>
      </c>
      <c r="AQ6" s="2">
        <f>SUM(AQ8:AQ321)</f>
        <v>310</v>
      </c>
      <c r="AS6" s="2">
        <f>SUM(AS8:AS321)</f>
        <v>3413</v>
      </c>
      <c r="AT6" s="2">
        <f>SUM(AT8:AT321)</f>
        <v>12</v>
      </c>
    </row>
    <row r="7" spans="1:46" ht="78" customHeight="1" x14ac:dyDescent="0.55000000000000004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  <c r="I7" s="7" t="s">
        <v>10</v>
      </c>
      <c r="J7" s="7" t="s">
        <v>11</v>
      </c>
      <c r="K7" s="8" t="s">
        <v>12</v>
      </c>
      <c r="L7" s="9" t="s">
        <v>13</v>
      </c>
      <c r="M7" s="5" t="s">
        <v>14</v>
      </c>
      <c r="N7" s="6" t="s">
        <v>15</v>
      </c>
      <c r="O7" s="5" t="s">
        <v>16</v>
      </c>
      <c r="P7" s="8" t="s">
        <v>17</v>
      </c>
      <c r="Q7" s="6" t="s">
        <v>18</v>
      </c>
      <c r="R7" s="6" t="s">
        <v>19</v>
      </c>
      <c r="S7" s="6" t="s">
        <v>20</v>
      </c>
      <c r="T7" s="8" t="s">
        <v>21</v>
      </c>
      <c r="U7" s="10" t="s">
        <v>22</v>
      </c>
      <c r="V7" s="10" t="s">
        <v>23</v>
      </c>
      <c r="W7" s="10" t="s">
        <v>24</v>
      </c>
      <c r="X7" s="10" t="s">
        <v>25</v>
      </c>
      <c r="Y7" s="11" t="s">
        <v>26</v>
      </c>
      <c r="Z7" s="11" t="s">
        <v>27</v>
      </c>
      <c r="AA7" s="11" t="s">
        <v>28</v>
      </c>
      <c r="AB7" s="12" t="s">
        <v>29</v>
      </c>
      <c r="AC7" s="12" t="s">
        <v>30</v>
      </c>
      <c r="AD7" s="12" t="s">
        <v>31</v>
      </c>
      <c r="AE7" s="13" t="s">
        <v>32</v>
      </c>
      <c r="AF7" s="8" t="s">
        <v>33</v>
      </c>
      <c r="AG7" s="10" t="s">
        <v>34</v>
      </c>
      <c r="AH7" s="11" t="s">
        <v>35</v>
      </c>
      <c r="AI7" s="11" t="s">
        <v>36</v>
      </c>
      <c r="AJ7" s="11" t="s">
        <v>37</v>
      </c>
      <c r="AK7" s="5" t="s">
        <v>38</v>
      </c>
      <c r="AL7" s="10" t="s">
        <v>39</v>
      </c>
      <c r="AM7" s="10" t="s">
        <v>40</v>
      </c>
      <c r="AN7" s="10" t="s">
        <v>41</v>
      </c>
      <c r="AO7" s="8" t="s">
        <v>42</v>
      </c>
      <c r="AP7" s="8" t="s">
        <v>43</v>
      </c>
      <c r="AQ7" s="5" t="s">
        <v>44</v>
      </c>
      <c r="AR7" s="5" t="s">
        <v>45</v>
      </c>
      <c r="AS7" s="8" t="s">
        <v>46</v>
      </c>
      <c r="AT7" s="8" t="s">
        <v>47</v>
      </c>
    </row>
    <row r="8" spans="1:46" x14ac:dyDescent="0.55000000000000004">
      <c r="A8" s="14" t="s">
        <v>48</v>
      </c>
      <c r="B8" s="14" t="s">
        <v>49</v>
      </c>
      <c r="C8" s="15" t="s">
        <v>50</v>
      </c>
      <c r="D8" s="16">
        <v>8</v>
      </c>
      <c r="E8" s="16" t="s">
        <v>51</v>
      </c>
      <c r="F8" s="14" t="s">
        <v>52</v>
      </c>
      <c r="G8" s="14">
        <v>24</v>
      </c>
      <c r="H8" s="14">
        <v>20</v>
      </c>
      <c r="I8" s="14">
        <v>0</v>
      </c>
      <c r="J8" s="14">
        <v>0</v>
      </c>
      <c r="K8" s="14">
        <f t="shared" ref="K8:K71" si="1">H8-I8-J8</f>
        <v>20</v>
      </c>
      <c r="L8" s="17">
        <f t="shared" ref="L8:L71" si="2">K8/G8</f>
        <v>0.83333333333333337</v>
      </c>
      <c r="M8" s="15">
        <v>1.388660735</v>
      </c>
      <c r="N8" s="14">
        <f t="shared" ref="N8:N71" si="3">AS8-AT8</f>
        <v>3</v>
      </c>
      <c r="O8" s="17">
        <v>0.82758620699999996</v>
      </c>
      <c r="P8" s="18">
        <f t="shared" ref="P8:P71" si="4">N8*O8</f>
        <v>2.4827586209999999</v>
      </c>
      <c r="Q8" s="14">
        <v>0</v>
      </c>
      <c r="R8" s="14">
        <v>0</v>
      </c>
      <c r="S8" s="14">
        <v>2</v>
      </c>
      <c r="T8" s="18">
        <f t="shared" ref="T8:T71" si="5">(((Q8+R8)*O8))+S8</f>
        <v>2</v>
      </c>
      <c r="U8" s="14">
        <v>1</v>
      </c>
      <c r="V8" s="14">
        <v>0</v>
      </c>
      <c r="W8" s="14">
        <v>2</v>
      </c>
      <c r="X8" s="18">
        <v>1.03646489120225</v>
      </c>
      <c r="Y8" s="17">
        <f t="shared" ref="Y8:Y71" si="6">(K8+P8+T8-U8-V8-W8-X8)/G8</f>
        <v>0.85192890540823951</v>
      </c>
      <c r="Z8" s="14">
        <f t="shared" ref="Z8:Z71" si="7">IF((((G8*$Y$6)-K8-P8-T8+U8+V8+W8+X8)/O8)&gt;0,ROUNDUP((((G8*$Y$6)-K8-P8-T8+U8+V8+W8+X8)/O8),0),0)</f>
        <v>2</v>
      </c>
      <c r="AA8" s="14">
        <f t="shared" ref="AA8:AA71" si="8">IF(((G8-K8-P8-T8+U8+V8+W8+X8)/O8)&gt;0,ROUNDUP(((G8-K8-P8-T8+U8+V8+W8+X8)/O8),0),0)</f>
        <v>5</v>
      </c>
      <c r="AB8" s="15" t="str">
        <f t="shared" ref="AB8:AB71" si="9">IF($L8&lt;=(0.85-0.05),"Red",IF($L8&gt;=(0.85+0.05),"Yellow","Green"))</f>
        <v>Green</v>
      </c>
      <c r="AC8" s="15" t="str">
        <f t="shared" ref="AC8:AC71" si="10">IF($Y8&lt;=(0.85-0.05),"Red",IF($Y8&gt;=(0.85+0.05),"Yellow","Green"))</f>
        <v>Green</v>
      </c>
      <c r="AD8" s="15" t="str">
        <f t="shared" ref="AD8:AD71" si="11">IF((AND(L8&gt;0.9,Y8&gt;0.9)),"Category 1",IF((AND(L8&gt;0.85,Y8&gt;0.85)),"Category 2","None"))</f>
        <v>None</v>
      </c>
      <c r="AE8" s="17">
        <f t="shared" ref="AE8:AE71" si="12">N8/(K8+N8)</f>
        <v>0.13043478260869565</v>
      </c>
      <c r="AF8" s="18">
        <f t="shared" ref="AF8:AF71" si="13">(Q8+R8)*O8</f>
        <v>0</v>
      </c>
      <c r="AG8" s="18">
        <f t="shared" ref="AG8:AG71" si="14">U8+V8+W8</f>
        <v>3</v>
      </c>
      <c r="AH8" s="18">
        <f t="shared" ref="AH8:AH71" si="15">G8*$Y$6</f>
        <v>21.826245260463153</v>
      </c>
      <c r="AI8" s="18">
        <f t="shared" ref="AI8:AI71" si="16">G8-K8-P8-T8+U8+V8+W8+X8</f>
        <v>3.5537062702022499</v>
      </c>
      <c r="AJ8" s="18">
        <f t="shared" ref="AJ8:AJ71" si="17">(G8*$Y$6)-K8-P8-T8+U8+V8+W8+X8</f>
        <v>1.3799515306654035</v>
      </c>
      <c r="AK8" s="14" t="s">
        <v>53</v>
      </c>
      <c r="AL8" s="14">
        <v>0</v>
      </c>
      <c r="AM8" s="18">
        <f t="shared" ref="AM8:AM71" si="18">(((G8-K8-P8-T8+U8+V8+W8+X8)/O8)-AL8)</f>
        <v>4.2940617426242946</v>
      </c>
      <c r="AN8" s="17">
        <f t="shared" ref="AN8:AN71" si="19">(K8+P8+T8-U8-V8-W8-X8+(AL8*O8))/G8</f>
        <v>0.85192890540823951</v>
      </c>
      <c r="AO8" s="14" t="s">
        <v>54</v>
      </c>
      <c r="AP8" s="14" t="s">
        <v>55</v>
      </c>
      <c r="AQ8" s="14">
        <v>0</v>
      </c>
      <c r="AR8" s="14">
        <v>2</v>
      </c>
      <c r="AS8" s="14">
        <v>3</v>
      </c>
      <c r="AT8" s="14">
        <v>0</v>
      </c>
    </row>
    <row r="9" spans="1:46" x14ac:dyDescent="0.55000000000000004">
      <c r="A9" s="14" t="s">
        <v>56</v>
      </c>
      <c r="B9" s="14" t="s">
        <v>57</v>
      </c>
      <c r="C9" s="15" t="s">
        <v>50</v>
      </c>
      <c r="D9" s="16">
        <v>12</v>
      </c>
      <c r="E9" s="16" t="s">
        <v>58</v>
      </c>
      <c r="F9" s="14" t="s">
        <v>59</v>
      </c>
      <c r="G9" s="14">
        <v>102</v>
      </c>
      <c r="H9" s="14">
        <v>89</v>
      </c>
      <c r="I9" s="14">
        <v>5</v>
      </c>
      <c r="J9" s="14">
        <v>0</v>
      </c>
      <c r="K9" s="14">
        <f t="shared" si="1"/>
        <v>84</v>
      </c>
      <c r="L9" s="17">
        <f t="shared" si="2"/>
        <v>0.82352941176470584</v>
      </c>
      <c r="M9" s="15">
        <v>1.1810175679999999</v>
      </c>
      <c r="N9" s="14">
        <f t="shared" si="3"/>
        <v>19</v>
      </c>
      <c r="O9" s="17">
        <v>0.35714285699999998</v>
      </c>
      <c r="P9" s="18">
        <f t="shared" si="4"/>
        <v>6.7857142829999999</v>
      </c>
      <c r="Q9" s="14">
        <v>6</v>
      </c>
      <c r="R9" s="14">
        <v>0</v>
      </c>
      <c r="S9" s="14">
        <v>5</v>
      </c>
      <c r="T9" s="18">
        <f t="shared" si="5"/>
        <v>7.1428571420000004</v>
      </c>
      <c r="U9" s="14">
        <v>1</v>
      </c>
      <c r="V9" s="14">
        <v>0</v>
      </c>
      <c r="W9" s="14">
        <v>0</v>
      </c>
      <c r="X9" s="18">
        <v>8.7130708647131705</v>
      </c>
      <c r="Y9" s="17">
        <f t="shared" si="6"/>
        <v>0.86485784863026305</v>
      </c>
      <c r="Z9" s="14">
        <f t="shared" si="7"/>
        <v>13</v>
      </c>
      <c r="AA9" s="14">
        <f t="shared" si="8"/>
        <v>39</v>
      </c>
      <c r="AB9" s="15" t="str">
        <f t="shared" si="9"/>
        <v>Green</v>
      </c>
      <c r="AC9" s="15" t="str">
        <f t="shared" si="10"/>
        <v>Green</v>
      </c>
      <c r="AD9" s="15" t="str">
        <f t="shared" si="11"/>
        <v>None</v>
      </c>
      <c r="AE9" s="17">
        <f t="shared" si="12"/>
        <v>0.18446601941747573</v>
      </c>
      <c r="AF9" s="18">
        <f t="shared" si="13"/>
        <v>2.142857142</v>
      </c>
      <c r="AG9" s="18">
        <f t="shared" si="14"/>
        <v>1</v>
      </c>
      <c r="AH9" s="18">
        <f t="shared" si="15"/>
        <v>92.761542356968391</v>
      </c>
      <c r="AI9" s="18">
        <f t="shared" si="16"/>
        <v>13.784499439713169</v>
      </c>
      <c r="AJ9" s="18">
        <f t="shared" si="17"/>
        <v>4.5460417966815614</v>
      </c>
      <c r="AK9" s="14" t="s">
        <v>53</v>
      </c>
      <c r="AL9" s="14">
        <v>0</v>
      </c>
      <c r="AM9" s="18">
        <f t="shared" si="18"/>
        <v>38.596598446635518</v>
      </c>
      <c r="AN9" s="17">
        <f t="shared" si="19"/>
        <v>0.86485784863026305</v>
      </c>
      <c r="AO9" s="14" t="s">
        <v>60</v>
      </c>
      <c r="AP9" s="14" t="s">
        <v>55</v>
      </c>
      <c r="AQ9" s="14">
        <v>0</v>
      </c>
      <c r="AR9" s="14">
        <v>2</v>
      </c>
      <c r="AS9" s="14">
        <v>19</v>
      </c>
      <c r="AT9" s="14">
        <v>0</v>
      </c>
    </row>
    <row r="10" spans="1:46" x14ac:dyDescent="0.55000000000000004">
      <c r="A10" s="14" t="s">
        <v>56</v>
      </c>
      <c r="B10" s="14" t="s">
        <v>61</v>
      </c>
      <c r="C10" s="15" t="s">
        <v>50</v>
      </c>
      <c r="D10" s="16">
        <v>11</v>
      </c>
      <c r="E10" s="16" t="s">
        <v>62</v>
      </c>
      <c r="F10" s="14" t="s">
        <v>63</v>
      </c>
      <c r="G10" s="14">
        <v>77</v>
      </c>
      <c r="H10" s="14">
        <v>57</v>
      </c>
      <c r="I10" s="14">
        <v>0</v>
      </c>
      <c r="J10" s="14">
        <v>0</v>
      </c>
      <c r="K10" s="14">
        <f t="shared" si="1"/>
        <v>57</v>
      </c>
      <c r="L10" s="17">
        <f t="shared" si="2"/>
        <v>0.74025974025974028</v>
      </c>
      <c r="M10" s="15">
        <v>0.76933607100000001</v>
      </c>
      <c r="N10" s="14">
        <f t="shared" si="3"/>
        <v>20</v>
      </c>
      <c r="O10" s="17">
        <v>0.93333333299999999</v>
      </c>
      <c r="P10" s="18">
        <f t="shared" si="4"/>
        <v>18.666666660000001</v>
      </c>
      <c r="Q10" s="14">
        <v>2</v>
      </c>
      <c r="R10" s="14">
        <v>0</v>
      </c>
      <c r="S10" s="14">
        <v>0</v>
      </c>
      <c r="T10" s="18">
        <f t="shared" si="5"/>
        <v>1.866666666</v>
      </c>
      <c r="U10" s="14">
        <v>0</v>
      </c>
      <c r="V10" s="14">
        <v>0</v>
      </c>
      <c r="W10" s="14">
        <v>0</v>
      </c>
      <c r="X10" s="18">
        <v>6.4098692183053503</v>
      </c>
      <c r="Y10" s="17">
        <f t="shared" si="6"/>
        <v>0.92368135204798263</v>
      </c>
      <c r="Z10" s="14">
        <f t="shared" si="7"/>
        <v>0</v>
      </c>
      <c r="AA10" s="14">
        <f t="shared" si="8"/>
        <v>7</v>
      </c>
      <c r="AB10" s="15" t="str">
        <f t="shared" si="9"/>
        <v>Red</v>
      </c>
      <c r="AC10" s="15" t="str">
        <f t="shared" si="10"/>
        <v>Yellow</v>
      </c>
      <c r="AD10" s="15" t="str">
        <f t="shared" si="11"/>
        <v>None</v>
      </c>
      <c r="AE10" s="17">
        <f t="shared" si="12"/>
        <v>0.25974025974025972</v>
      </c>
      <c r="AF10" s="18">
        <f t="shared" si="13"/>
        <v>1.866666666</v>
      </c>
      <c r="AG10" s="18">
        <f t="shared" si="14"/>
        <v>0</v>
      </c>
      <c r="AH10" s="18">
        <f t="shared" si="15"/>
        <v>70.025870210652613</v>
      </c>
      <c r="AI10" s="18">
        <f t="shared" si="16"/>
        <v>5.8765358923053501</v>
      </c>
      <c r="AJ10" s="18">
        <f t="shared" si="17"/>
        <v>-1.0975938970420378</v>
      </c>
      <c r="AK10" s="14" t="s">
        <v>53</v>
      </c>
      <c r="AL10" s="14">
        <v>0</v>
      </c>
      <c r="AM10" s="18">
        <f t="shared" si="18"/>
        <v>6.2962884582901211</v>
      </c>
      <c r="AN10" s="17">
        <f t="shared" si="19"/>
        <v>0.92368135204798263</v>
      </c>
      <c r="AO10" s="14" t="s">
        <v>64</v>
      </c>
      <c r="AP10" s="14" t="s">
        <v>55</v>
      </c>
      <c r="AQ10" s="14">
        <v>0</v>
      </c>
      <c r="AR10" s="14">
        <v>2</v>
      </c>
      <c r="AS10" s="14">
        <v>20</v>
      </c>
      <c r="AT10" s="14">
        <v>0</v>
      </c>
    </row>
    <row r="11" spans="1:46" x14ac:dyDescent="0.55000000000000004">
      <c r="A11" s="14" t="s">
        <v>56</v>
      </c>
      <c r="B11" s="14" t="s">
        <v>65</v>
      </c>
      <c r="C11" s="15" t="s">
        <v>66</v>
      </c>
      <c r="D11" s="16">
        <v>7</v>
      </c>
      <c r="E11" s="16" t="s">
        <v>67</v>
      </c>
      <c r="F11" s="14" t="s">
        <v>68</v>
      </c>
      <c r="G11" s="14">
        <v>30</v>
      </c>
      <c r="H11" s="14">
        <v>29</v>
      </c>
      <c r="I11" s="14">
        <v>0</v>
      </c>
      <c r="J11" s="14">
        <v>0</v>
      </c>
      <c r="K11" s="14">
        <f>H11-I11-J11</f>
        <v>29</v>
      </c>
      <c r="L11" s="17">
        <f t="shared" si="2"/>
        <v>0.96666666666666667</v>
      </c>
      <c r="M11" s="15">
        <v>2.2513347019999999</v>
      </c>
      <c r="N11" s="14">
        <f t="shared" si="3"/>
        <v>7</v>
      </c>
      <c r="O11" s="17">
        <v>0.68965517200000004</v>
      </c>
      <c r="P11" s="18">
        <f t="shared" si="4"/>
        <v>4.8275862040000002</v>
      </c>
      <c r="Q11" s="14">
        <v>0</v>
      </c>
      <c r="R11" s="14">
        <v>0</v>
      </c>
      <c r="S11" s="14">
        <v>0</v>
      </c>
      <c r="T11" s="18">
        <f t="shared" si="5"/>
        <v>0</v>
      </c>
      <c r="U11" s="14">
        <v>0</v>
      </c>
      <c r="V11" s="14">
        <v>0</v>
      </c>
      <c r="W11" s="14">
        <v>0</v>
      </c>
      <c r="X11" s="18">
        <v>2.5748333866897202</v>
      </c>
      <c r="Y11" s="17">
        <f t="shared" si="6"/>
        <v>1.041758427243676</v>
      </c>
      <c r="Z11" s="14">
        <f t="shared" si="7"/>
        <v>0</v>
      </c>
      <c r="AA11" s="14">
        <f t="shared" si="8"/>
        <v>0</v>
      </c>
      <c r="AB11" s="15" t="str">
        <f t="shared" si="9"/>
        <v>Yellow</v>
      </c>
      <c r="AC11" s="15" t="str">
        <f t="shared" si="10"/>
        <v>Yellow</v>
      </c>
      <c r="AD11" s="15" t="str">
        <f t="shared" si="11"/>
        <v>Category 1</v>
      </c>
      <c r="AE11" s="17">
        <f t="shared" si="12"/>
        <v>0.19444444444444445</v>
      </c>
      <c r="AF11" s="18">
        <f t="shared" si="13"/>
        <v>0</v>
      </c>
      <c r="AG11" s="18">
        <f t="shared" si="14"/>
        <v>0</v>
      </c>
      <c r="AH11" s="18">
        <f t="shared" si="15"/>
        <v>27.282806575578938</v>
      </c>
      <c r="AI11" s="18">
        <f t="shared" si="16"/>
        <v>-1.25275281731028</v>
      </c>
      <c r="AJ11" s="18">
        <f t="shared" si="17"/>
        <v>-3.9699462417313418</v>
      </c>
      <c r="AK11" s="14" t="s">
        <v>53</v>
      </c>
      <c r="AL11" s="14">
        <v>0</v>
      </c>
      <c r="AM11" s="18">
        <f t="shared" si="18"/>
        <v>-1.8164915861898008</v>
      </c>
      <c r="AN11" s="17">
        <f t="shared" si="19"/>
        <v>1.041758427243676</v>
      </c>
      <c r="AO11" s="14" t="s">
        <v>69</v>
      </c>
      <c r="AP11" s="14" t="s">
        <v>55</v>
      </c>
      <c r="AQ11" s="14">
        <v>4</v>
      </c>
      <c r="AR11" s="14">
        <v>3</v>
      </c>
      <c r="AS11" s="14">
        <v>7</v>
      </c>
      <c r="AT11" s="14">
        <v>0</v>
      </c>
    </row>
    <row r="12" spans="1:46" x14ac:dyDescent="0.55000000000000004">
      <c r="A12" s="14" t="s">
        <v>70</v>
      </c>
      <c r="B12" s="14" t="s">
        <v>71</v>
      </c>
      <c r="C12" s="15" t="s">
        <v>66</v>
      </c>
      <c r="D12" s="16">
        <v>6</v>
      </c>
      <c r="E12" s="16" t="s">
        <v>72</v>
      </c>
      <c r="F12" s="14" t="s">
        <v>73</v>
      </c>
      <c r="G12" s="14">
        <v>20</v>
      </c>
      <c r="H12" s="14">
        <v>19</v>
      </c>
      <c r="I12" s="14">
        <v>0</v>
      </c>
      <c r="J12" s="14">
        <v>0</v>
      </c>
      <c r="K12" s="14">
        <f>H12-I12-J12</f>
        <v>19</v>
      </c>
      <c r="L12" s="17">
        <f t="shared" si="2"/>
        <v>0.95</v>
      </c>
      <c r="M12" s="15">
        <v>2.019164956</v>
      </c>
      <c r="N12" s="14">
        <f t="shared" si="3"/>
        <v>5</v>
      </c>
      <c r="O12" s="17">
        <v>0.8</v>
      </c>
      <c r="P12" s="18">
        <f t="shared" si="4"/>
        <v>4</v>
      </c>
      <c r="Q12" s="14">
        <v>0</v>
      </c>
      <c r="R12" s="14">
        <v>0</v>
      </c>
      <c r="S12" s="14">
        <v>0</v>
      </c>
      <c r="T12" s="18">
        <f t="shared" si="5"/>
        <v>0</v>
      </c>
      <c r="U12" s="14">
        <v>0</v>
      </c>
      <c r="V12" s="14">
        <v>1</v>
      </c>
      <c r="W12" s="14">
        <v>0</v>
      </c>
      <c r="X12" s="18">
        <v>2.8418407403201398</v>
      </c>
      <c r="Y12" s="17">
        <f t="shared" si="6"/>
        <v>0.95790796298399294</v>
      </c>
      <c r="Z12" s="14">
        <f t="shared" si="7"/>
        <v>0</v>
      </c>
      <c r="AA12" s="14">
        <f t="shared" si="8"/>
        <v>2</v>
      </c>
      <c r="AB12" s="15" t="str">
        <f t="shared" si="9"/>
        <v>Yellow</v>
      </c>
      <c r="AC12" s="15" t="str">
        <f t="shared" si="10"/>
        <v>Yellow</v>
      </c>
      <c r="AD12" s="15" t="str">
        <f t="shared" si="11"/>
        <v>Category 1</v>
      </c>
      <c r="AE12" s="17">
        <f t="shared" si="12"/>
        <v>0.20833333333333334</v>
      </c>
      <c r="AF12" s="18">
        <f t="shared" si="13"/>
        <v>0</v>
      </c>
      <c r="AG12" s="18">
        <f t="shared" si="14"/>
        <v>1</v>
      </c>
      <c r="AH12" s="18">
        <f t="shared" si="15"/>
        <v>18.188537717052625</v>
      </c>
      <c r="AI12" s="18">
        <f t="shared" si="16"/>
        <v>0.84184074032013978</v>
      </c>
      <c r="AJ12" s="18">
        <f t="shared" si="17"/>
        <v>-0.96962154262723477</v>
      </c>
      <c r="AK12" s="14" t="s">
        <v>53</v>
      </c>
      <c r="AL12" s="14">
        <v>0</v>
      </c>
      <c r="AM12" s="18">
        <f t="shared" si="18"/>
        <v>1.0523009254001747</v>
      </c>
      <c r="AN12" s="17">
        <f t="shared" si="19"/>
        <v>0.95790796298399294</v>
      </c>
      <c r="AO12" s="14" t="s">
        <v>74</v>
      </c>
      <c r="AP12" s="14" t="s">
        <v>55</v>
      </c>
      <c r="AQ12" s="14">
        <v>2</v>
      </c>
      <c r="AR12" s="14">
        <v>3</v>
      </c>
      <c r="AS12" s="14">
        <v>5</v>
      </c>
      <c r="AT12" s="14">
        <v>0</v>
      </c>
    </row>
    <row r="13" spans="1:46" x14ac:dyDescent="0.55000000000000004">
      <c r="A13" s="14" t="s">
        <v>48</v>
      </c>
      <c r="B13" s="14" t="s">
        <v>75</v>
      </c>
      <c r="C13" s="15" t="s">
        <v>66</v>
      </c>
      <c r="D13" s="16">
        <v>8</v>
      </c>
      <c r="E13" s="16" t="s">
        <v>76</v>
      </c>
      <c r="F13" s="14" t="s">
        <v>77</v>
      </c>
      <c r="G13" s="14">
        <v>32</v>
      </c>
      <c r="H13" s="14">
        <v>20</v>
      </c>
      <c r="I13" s="14">
        <v>0</v>
      </c>
      <c r="J13" s="14">
        <v>0</v>
      </c>
      <c r="K13" s="14">
        <f t="shared" si="1"/>
        <v>20</v>
      </c>
      <c r="L13" s="17">
        <f t="shared" si="2"/>
        <v>0.625</v>
      </c>
      <c r="M13" s="15">
        <v>1.716119097</v>
      </c>
      <c r="N13" s="14">
        <f t="shared" si="3"/>
        <v>16</v>
      </c>
      <c r="O13" s="17">
        <v>0.84210526299999999</v>
      </c>
      <c r="P13" s="18">
        <f t="shared" si="4"/>
        <v>13.473684208</v>
      </c>
      <c r="Q13" s="14">
        <v>0</v>
      </c>
      <c r="R13" s="14">
        <v>0</v>
      </c>
      <c r="S13" s="14">
        <v>0</v>
      </c>
      <c r="T13" s="18">
        <f t="shared" si="5"/>
        <v>0</v>
      </c>
      <c r="U13" s="14">
        <v>0</v>
      </c>
      <c r="V13" s="14">
        <v>0</v>
      </c>
      <c r="W13" s="14">
        <v>0</v>
      </c>
      <c r="X13" s="18">
        <v>2.9912970373116199</v>
      </c>
      <c r="Y13" s="17">
        <f t="shared" si="6"/>
        <v>0.95257459908401199</v>
      </c>
      <c r="Z13" s="14">
        <f t="shared" si="7"/>
        <v>0</v>
      </c>
      <c r="AA13" s="14">
        <f t="shared" si="8"/>
        <v>2</v>
      </c>
      <c r="AB13" s="15" t="str">
        <f t="shared" si="9"/>
        <v>Red</v>
      </c>
      <c r="AC13" s="15" t="str">
        <f t="shared" si="10"/>
        <v>Yellow</v>
      </c>
      <c r="AD13" s="15" t="str">
        <f t="shared" si="11"/>
        <v>None</v>
      </c>
      <c r="AE13" s="17">
        <f t="shared" si="12"/>
        <v>0.44444444444444442</v>
      </c>
      <c r="AF13" s="18">
        <f t="shared" si="13"/>
        <v>0</v>
      </c>
      <c r="AG13" s="18">
        <f t="shared" si="14"/>
        <v>0</v>
      </c>
      <c r="AH13" s="18">
        <f t="shared" si="15"/>
        <v>29.101660347284202</v>
      </c>
      <c r="AI13" s="18">
        <f t="shared" si="16"/>
        <v>1.51761282931162</v>
      </c>
      <c r="AJ13" s="18">
        <f t="shared" si="17"/>
        <v>-1.3807268234041778</v>
      </c>
      <c r="AK13" s="14" t="s">
        <v>53</v>
      </c>
      <c r="AL13" s="14">
        <v>0</v>
      </c>
      <c r="AM13" s="18">
        <f t="shared" si="18"/>
        <v>1.8021652351454547</v>
      </c>
      <c r="AN13" s="17">
        <f t="shared" si="19"/>
        <v>0.95257459908401199</v>
      </c>
      <c r="AO13" s="14" t="s">
        <v>74</v>
      </c>
      <c r="AP13" s="14" t="s">
        <v>55</v>
      </c>
      <c r="AQ13" s="14">
        <v>0</v>
      </c>
      <c r="AR13" s="14">
        <v>3</v>
      </c>
      <c r="AS13" s="14">
        <v>16</v>
      </c>
      <c r="AT13" s="14">
        <v>0</v>
      </c>
    </row>
    <row r="14" spans="1:46" x14ac:dyDescent="0.55000000000000004">
      <c r="A14" s="14" t="s">
        <v>56</v>
      </c>
      <c r="B14" s="14" t="s">
        <v>61</v>
      </c>
      <c r="C14" s="15" t="s">
        <v>78</v>
      </c>
      <c r="D14" s="16">
        <v>5</v>
      </c>
      <c r="E14" s="16" t="s">
        <v>79</v>
      </c>
      <c r="F14" s="14" t="s">
        <v>80</v>
      </c>
      <c r="G14" s="14">
        <v>11</v>
      </c>
      <c r="H14" s="14">
        <v>10</v>
      </c>
      <c r="I14" s="14">
        <v>0</v>
      </c>
      <c r="J14" s="14">
        <v>0</v>
      </c>
      <c r="K14" s="14">
        <f>H14-I14-J14</f>
        <v>10</v>
      </c>
      <c r="L14" s="17">
        <f t="shared" si="2"/>
        <v>0.90909090909090906</v>
      </c>
      <c r="M14" s="15">
        <v>0.882975705</v>
      </c>
      <c r="N14" s="14">
        <f t="shared" si="3"/>
        <v>1</v>
      </c>
      <c r="O14" s="17">
        <v>0.875</v>
      </c>
      <c r="P14" s="18">
        <f t="shared" si="4"/>
        <v>0.875</v>
      </c>
      <c r="Q14" s="14">
        <v>0</v>
      </c>
      <c r="R14" s="14">
        <v>0</v>
      </c>
      <c r="S14" s="14">
        <v>0</v>
      </c>
      <c r="T14" s="18">
        <f t="shared" si="5"/>
        <v>0</v>
      </c>
      <c r="U14" s="14">
        <v>0</v>
      </c>
      <c r="V14" s="14">
        <v>0</v>
      </c>
      <c r="W14" s="14">
        <v>0</v>
      </c>
      <c r="X14" s="18">
        <v>0.42476845617207398</v>
      </c>
      <c r="Y14" s="17">
        <f t="shared" si="6"/>
        <v>0.95002104943890231</v>
      </c>
      <c r="Z14" s="14">
        <f t="shared" si="7"/>
        <v>0</v>
      </c>
      <c r="AA14" s="14">
        <f t="shared" si="8"/>
        <v>1</v>
      </c>
      <c r="AB14" s="15" t="str">
        <f t="shared" si="9"/>
        <v>Yellow</v>
      </c>
      <c r="AC14" s="15" t="str">
        <f t="shared" si="10"/>
        <v>Yellow</v>
      </c>
      <c r="AD14" s="15" t="str">
        <f t="shared" si="11"/>
        <v>Category 1</v>
      </c>
      <c r="AE14" s="17">
        <f t="shared" si="12"/>
        <v>9.0909090909090912E-2</v>
      </c>
      <c r="AF14" s="18">
        <f t="shared" si="13"/>
        <v>0</v>
      </c>
      <c r="AG14" s="18">
        <f t="shared" si="14"/>
        <v>0</v>
      </c>
      <c r="AH14" s="18">
        <f t="shared" si="15"/>
        <v>10.003695744378945</v>
      </c>
      <c r="AI14" s="18">
        <f t="shared" si="16"/>
        <v>0.54976845617207393</v>
      </c>
      <c r="AJ14" s="18">
        <f t="shared" si="17"/>
        <v>-0.44653579944898131</v>
      </c>
      <c r="AK14" s="14" t="s">
        <v>53</v>
      </c>
      <c r="AL14" s="14">
        <v>0</v>
      </c>
      <c r="AM14" s="18">
        <f t="shared" si="18"/>
        <v>0.62830680705379882</v>
      </c>
      <c r="AN14" s="17">
        <f t="shared" si="19"/>
        <v>0.95002104943890231</v>
      </c>
      <c r="AO14" s="14" t="s">
        <v>64</v>
      </c>
      <c r="AP14" s="14" t="s">
        <v>55</v>
      </c>
      <c r="AQ14" s="14">
        <v>1</v>
      </c>
      <c r="AR14" s="14">
        <v>7</v>
      </c>
      <c r="AS14" s="14">
        <v>1</v>
      </c>
      <c r="AT14" s="14">
        <v>0</v>
      </c>
    </row>
    <row r="15" spans="1:46" x14ac:dyDescent="0.55000000000000004">
      <c r="A15" s="14" t="s">
        <v>70</v>
      </c>
      <c r="B15" s="14" t="s">
        <v>71</v>
      </c>
      <c r="C15" s="15" t="s">
        <v>66</v>
      </c>
      <c r="D15" s="16">
        <v>6</v>
      </c>
      <c r="E15" s="16" t="s">
        <v>81</v>
      </c>
      <c r="F15" s="14" t="s">
        <v>82</v>
      </c>
      <c r="G15" s="14">
        <v>22</v>
      </c>
      <c r="H15" s="14">
        <v>17</v>
      </c>
      <c r="I15" s="14">
        <v>1</v>
      </c>
      <c r="J15" s="14">
        <v>0</v>
      </c>
      <c r="K15" s="14">
        <f t="shared" si="1"/>
        <v>16</v>
      </c>
      <c r="L15" s="17">
        <f t="shared" si="2"/>
        <v>0.72727272727272729</v>
      </c>
      <c r="M15" s="15">
        <v>1.8100764810000001</v>
      </c>
      <c r="N15" s="14">
        <f t="shared" si="3"/>
        <v>9</v>
      </c>
      <c r="O15" s="17">
        <v>0.85185185200000002</v>
      </c>
      <c r="P15" s="18">
        <f t="shared" si="4"/>
        <v>7.6666666680000004</v>
      </c>
      <c r="Q15" s="14">
        <v>0</v>
      </c>
      <c r="R15" s="14">
        <v>0</v>
      </c>
      <c r="S15" s="14">
        <v>1</v>
      </c>
      <c r="T15" s="18">
        <f t="shared" si="5"/>
        <v>1</v>
      </c>
      <c r="U15" s="14">
        <v>0</v>
      </c>
      <c r="V15" s="14">
        <v>0</v>
      </c>
      <c r="W15" s="14">
        <v>0</v>
      </c>
      <c r="X15" s="18">
        <v>1.54505119286682</v>
      </c>
      <c r="Y15" s="17">
        <f t="shared" si="6"/>
        <v>1.0509825215969628</v>
      </c>
      <c r="Z15" s="14">
        <f t="shared" si="7"/>
        <v>0</v>
      </c>
      <c r="AA15" s="14">
        <f t="shared" si="8"/>
        <v>0</v>
      </c>
      <c r="AB15" s="15" t="str">
        <f t="shared" si="9"/>
        <v>Red</v>
      </c>
      <c r="AC15" s="15" t="str">
        <f t="shared" si="10"/>
        <v>Yellow</v>
      </c>
      <c r="AD15" s="15" t="str">
        <f t="shared" si="11"/>
        <v>None</v>
      </c>
      <c r="AE15" s="17">
        <f t="shared" si="12"/>
        <v>0.36</v>
      </c>
      <c r="AF15" s="18">
        <f t="shared" si="13"/>
        <v>0</v>
      </c>
      <c r="AG15" s="18">
        <f t="shared" si="14"/>
        <v>0</v>
      </c>
      <c r="AH15" s="18">
        <f t="shared" si="15"/>
        <v>20.007391488757889</v>
      </c>
      <c r="AI15" s="18">
        <f t="shared" si="16"/>
        <v>-1.1216154751331804</v>
      </c>
      <c r="AJ15" s="18">
        <f t="shared" si="17"/>
        <v>-3.1142239863752907</v>
      </c>
      <c r="AK15" s="14" t="s">
        <v>53</v>
      </c>
      <c r="AL15" s="14">
        <v>0</v>
      </c>
      <c r="AM15" s="18">
        <f t="shared" si="18"/>
        <v>-1.3166790357969198</v>
      </c>
      <c r="AN15" s="17">
        <f t="shared" si="19"/>
        <v>1.0509825215969628</v>
      </c>
      <c r="AO15" s="14" t="s">
        <v>74</v>
      </c>
      <c r="AP15" s="14" t="s">
        <v>55</v>
      </c>
      <c r="AQ15" s="14">
        <v>0</v>
      </c>
      <c r="AR15" s="14">
        <v>3</v>
      </c>
      <c r="AS15" s="14">
        <v>9</v>
      </c>
      <c r="AT15" s="14">
        <v>0</v>
      </c>
    </row>
    <row r="16" spans="1:46" x14ac:dyDescent="0.55000000000000004">
      <c r="A16" s="14" t="s">
        <v>56</v>
      </c>
      <c r="B16" s="14" t="s">
        <v>83</v>
      </c>
      <c r="C16" s="15" t="s">
        <v>66</v>
      </c>
      <c r="D16" s="16">
        <v>6</v>
      </c>
      <c r="E16" s="16" t="s">
        <v>84</v>
      </c>
      <c r="F16" s="14" t="s">
        <v>85</v>
      </c>
      <c r="G16" s="14">
        <v>26</v>
      </c>
      <c r="H16" s="14">
        <v>23</v>
      </c>
      <c r="I16" s="14">
        <v>1</v>
      </c>
      <c r="J16" s="14">
        <v>0</v>
      </c>
      <c r="K16" s="14">
        <f t="shared" si="1"/>
        <v>22</v>
      </c>
      <c r="L16" s="17">
        <f t="shared" si="2"/>
        <v>0.84615384615384615</v>
      </c>
      <c r="M16" s="15">
        <v>2.1972895280000002</v>
      </c>
      <c r="N16" s="14">
        <f t="shared" si="3"/>
        <v>7</v>
      </c>
      <c r="O16" s="17">
        <v>0.69444444400000005</v>
      </c>
      <c r="P16" s="18">
        <f t="shared" si="4"/>
        <v>4.8611111080000002</v>
      </c>
      <c r="Q16" s="14">
        <v>0</v>
      </c>
      <c r="R16" s="14">
        <v>0</v>
      </c>
      <c r="S16" s="14">
        <v>1</v>
      </c>
      <c r="T16" s="18">
        <f t="shared" si="5"/>
        <v>1</v>
      </c>
      <c r="U16" s="14">
        <v>0</v>
      </c>
      <c r="V16" s="14">
        <v>0</v>
      </c>
      <c r="W16" s="14">
        <v>0</v>
      </c>
      <c r="X16" s="18">
        <v>3.3157770989225002</v>
      </c>
      <c r="Y16" s="17">
        <f t="shared" si="6"/>
        <v>0.94405130804144233</v>
      </c>
      <c r="Z16" s="14">
        <f t="shared" si="7"/>
        <v>0</v>
      </c>
      <c r="AA16" s="14">
        <f t="shared" si="8"/>
        <v>3</v>
      </c>
      <c r="AB16" s="15" t="str">
        <f t="shared" si="9"/>
        <v>Green</v>
      </c>
      <c r="AC16" s="15" t="str">
        <f t="shared" si="10"/>
        <v>Yellow</v>
      </c>
      <c r="AD16" s="15" t="str">
        <f t="shared" si="11"/>
        <v>None</v>
      </c>
      <c r="AE16" s="17">
        <f t="shared" si="12"/>
        <v>0.2413793103448276</v>
      </c>
      <c r="AF16" s="18">
        <f t="shared" si="13"/>
        <v>0</v>
      </c>
      <c r="AG16" s="18">
        <f t="shared" si="14"/>
        <v>0</v>
      </c>
      <c r="AH16" s="18">
        <f t="shared" si="15"/>
        <v>23.645099032168414</v>
      </c>
      <c r="AI16" s="18">
        <f t="shared" si="16"/>
        <v>1.4546659909224999</v>
      </c>
      <c r="AJ16" s="18">
        <f t="shared" si="17"/>
        <v>-0.90023497690908627</v>
      </c>
      <c r="AK16" s="14" t="s">
        <v>53</v>
      </c>
      <c r="AL16" s="14">
        <v>0</v>
      </c>
      <c r="AM16" s="18">
        <f t="shared" si="18"/>
        <v>2.09471902826902</v>
      </c>
      <c r="AN16" s="17">
        <f t="shared" si="19"/>
        <v>0.94405130804144233</v>
      </c>
      <c r="AO16" s="14" t="s">
        <v>69</v>
      </c>
      <c r="AP16" s="14" t="s">
        <v>55</v>
      </c>
      <c r="AQ16" s="14">
        <v>0</v>
      </c>
      <c r="AR16" s="14">
        <v>3</v>
      </c>
      <c r="AS16" s="14">
        <v>7</v>
      </c>
      <c r="AT16" s="14">
        <v>0</v>
      </c>
    </row>
    <row r="17" spans="1:46" x14ac:dyDescent="0.55000000000000004">
      <c r="A17" s="14" t="s">
        <v>70</v>
      </c>
      <c r="B17" s="14" t="s">
        <v>71</v>
      </c>
      <c r="C17" s="15" t="s">
        <v>78</v>
      </c>
      <c r="D17" s="16">
        <v>5</v>
      </c>
      <c r="E17" s="16" t="s">
        <v>86</v>
      </c>
      <c r="F17" s="14" t="s">
        <v>87</v>
      </c>
      <c r="G17" s="14">
        <v>11</v>
      </c>
      <c r="H17" s="14">
        <v>12</v>
      </c>
      <c r="I17" s="14">
        <v>0</v>
      </c>
      <c r="J17" s="14">
        <v>0</v>
      </c>
      <c r="K17" s="14">
        <f>H17-I17-J17</f>
        <v>12</v>
      </c>
      <c r="L17" s="17">
        <f t="shared" si="2"/>
        <v>1.0909090909090908</v>
      </c>
      <c r="M17" s="15">
        <v>0.54931242599999996</v>
      </c>
      <c r="N17" s="14">
        <f t="shared" si="3"/>
        <v>0</v>
      </c>
      <c r="O17" s="17">
        <v>1</v>
      </c>
      <c r="P17" s="18">
        <f t="shared" si="4"/>
        <v>0</v>
      </c>
      <c r="Q17" s="14">
        <v>0</v>
      </c>
      <c r="R17" s="14">
        <v>0</v>
      </c>
      <c r="S17" s="14">
        <v>0</v>
      </c>
      <c r="T17" s="18">
        <f t="shared" si="5"/>
        <v>0</v>
      </c>
      <c r="U17" s="14">
        <v>0</v>
      </c>
      <c r="V17" s="14">
        <v>0</v>
      </c>
      <c r="W17" s="14">
        <v>0</v>
      </c>
      <c r="X17" s="18">
        <v>0.37704050787920801</v>
      </c>
      <c r="Y17" s="17">
        <f t="shared" si="6"/>
        <v>1.0566326811018902</v>
      </c>
      <c r="Z17" s="14">
        <f t="shared" si="7"/>
        <v>0</v>
      </c>
      <c r="AA17" s="14">
        <f t="shared" si="8"/>
        <v>0</v>
      </c>
      <c r="AB17" s="15" t="str">
        <f t="shared" si="9"/>
        <v>Yellow</v>
      </c>
      <c r="AC17" s="15" t="str">
        <f t="shared" si="10"/>
        <v>Yellow</v>
      </c>
      <c r="AD17" s="15" t="str">
        <f t="shared" si="11"/>
        <v>Category 1</v>
      </c>
      <c r="AE17" s="17">
        <f t="shared" si="12"/>
        <v>0</v>
      </c>
      <c r="AF17" s="18">
        <f t="shared" si="13"/>
        <v>0</v>
      </c>
      <c r="AG17" s="18">
        <f t="shared" si="14"/>
        <v>0</v>
      </c>
      <c r="AH17" s="18">
        <f t="shared" si="15"/>
        <v>10.003695744378945</v>
      </c>
      <c r="AI17" s="18">
        <f t="shared" si="16"/>
        <v>-0.62295949212079194</v>
      </c>
      <c r="AJ17" s="18">
        <f t="shared" si="17"/>
        <v>-1.6192637477418472</v>
      </c>
      <c r="AK17" s="14" t="s">
        <v>53</v>
      </c>
      <c r="AL17" s="14">
        <v>0</v>
      </c>
      <c r="AM17" s="18">
        <f t="shared" si="18"/>
        <v>-0.62295949212079194</v>
      </c>
      <c r="AN17" s="17">
        <f t="shared" si="19"/>
        <v>1.0566326811018902</v>
      </c>
      <c r="AO17" s="14" t="s">
        <v>74</v>
      </c>
      <c r="AP17" s="14" t="s">
        <v>55</v>
      </c>
      <c r="AQ17" s="14">
        <v>3</v>
      </c>
      <c r="AR17" s="14">
        <v>7</v>
      </c>
      <c r="AS17" s="14">
        <v>0</v>
      </c>
      <c r="AT17" s="14">
        <v>0</v>
      </c>
    </row>
    <row r="18" spans="1:46" x14ac:dyDescent="0.55000000000000004">
      <c r="A18" s="14" t="s">
        <v>56</v>
      </c>
      <c r="B18" s="14" t="s">
        <v>83</v>
      </c>
      <c r="C18" s="15" t="s">
        <v>78</v>
      </c>
      <c r="D18" s="16">
        <v>5</v>
      </c>
      <c r="E18" s="16" t="s">
        <v>88</v>
      </c>
      <c r="F18" s="14" t="s">
        <v>89</v>
      </c>
      <c r="G18" s="14">
        <v>15</v>
      </c>
      <c r="H18" s="14">
        <v>13</v>
      </c>
      <c r="I18" s="14">
        <v>0</v>
      </c>
      <c r="J18" s="14">
        <v>0</v>
      </c>
      <c r="K18" s="14">
        <f>H18-I18-J18</f>
        <v>13</v>
      </c>
      <c r="L18" s="17">
        <f t="shared" si="2"/>
        <v>0.8666666666666667</v>
      </c>
      <c r="M18" s="15">
        <v>0.70149821300000004</v>
      </c>
      <c r="N18" s="14">
        <f t="shared" si="3"/>
        <v>4</v>
      </c>
      <c r="O18" s="17">
        <v>1</v>
      </c>
      <c r="P18" s="18">
        <f t="shared" si="4"/>
        <v>4</v>
      </c>
      <c r="Q18" s="14">
        <v>0</v>
      </c>
      <c r="R18" s="14">
        <v>0</v>
      </c>
      <c r="S18" s="14">
        <v>0</v>
      </c>
      <c r="T18" s="18">
        <f t="shared" si="5"/>
        <v>0</v>
      </c>
      <c r="U18" s="14">
        <v>0</v>
      </c>
      <c r="V18" s="14">
        <v>0</v>
      </c>
      <c r="W18" s="14">
        <v>0</v>
      </c>
      <c r="X18" s="18">
        <v>0.30171563405327601</v>
      </c>
      <c r="Y18" s="17">
        <f t="shared" si="6"/>
        <v>1.1132189577297815</v>
      </c>
      <c r="Z18" s="14">
        <f t="shared" si="7"/>
        <v>0</v>
      </c>
      <c r="AA18" s="14">
        <f t="shared" si="8"/>
        <v>0</v>
      </c>
      <c r="AB18" s="15" t="str">
        <f t="shared" si="9"/>
        <v>Green</v>
      </c>
      <c r="AC18" s="15" t="str">
        <f t="shared" si="10"/>
        <v>Yellow</v>
      </c>
      <c r="AD18" s="15" t="str">
        <f t="shared" si="11"/>
        <v>Category 2</v>
      </c>
      <c r="AE18" s="17">
        <f t="shared" si="12"/>
        <v>0.23529411764705882</v>
      </c>
      <c r="AF18" s="18">
        <f t="shared" si="13"/>
        <v>0</v>
      </c>
      <c r="AG18" s="18">
        <f t="shared" si="14"/>
        <v>0</v>
      </c>
      <c r="AH18" s="18">
        <f t="shared" si="15"/>
        <v>13.641403287789469</v>
      </c>
      <c r="AI18" s="18">
        <f t="shared" si="16"/>
        <v>-1.6982843659467239</v>
      </c>
      <c r="AJ18" s="18">
        <f t="shared" si="17"/>
        <v>-3.0568810781572551</v>
      </c>
      <c r="AK18" s="14" t="s">
        <v>53</v>
      </c>
      <c r="AL18" s="14">
        <v>0</v>
      </c>
      <c r="AM18" s="18">
        <f t="shared" si="18"/>
        <v>-1.6982843659467239</v>
      </c>
      <c r="AN18" s="17">
        <f t="shared" si="19"/>
        <v>1.1132189577297815</v>
      </c>
      <c r="AO18" s="14" t="s">
        <v>69</v>
      </c>
      <c r="AP18" s="14" t="s">
        <v>55</v>
      </c>
      <c r="AQ18" s="14">
        <v>1</v>
      </c>
      <c r="AR18" s="14">
        <v>7</v>
      </c>
      <c r="AS18" s="14">
        <v>4</v>
      </c>
      <c r="AT18" s="14">
        <v>0</v>
      </c>
    </row>
    <row r="19" spans="1:46" x14ac:dyDescent="0.55000000000000004">
      <c r="A19" s="14" t="s">
        <v>70</v>
      </c>
      <c r="B19" s="14" t="s">
        <v>71</v>
      </c>
      <c r="C19" s="15" t="s">
        <v>78</v>
      </c>
      <c r="D19" s="16">
        <v>6</v>
      </c>
      <c r="E19" s="16" t="s">
        <v>90</v>
      </c>
      <c r="F19" s="14" t="s">
        <v>91</v>
      </c>
      <c r="G19" s="14">
        <v>15</v>
      </c>
      <c r="H19" s="14">
        <v>16</v>
      </c>
      <c r="I19" s="14">
        <v>1</v>
      </c>
      <c r="J19" s="14">
        <v>1</v>
      </c>
      <c r="K19" s="14">
        <f>H19-I19-J19</f>
        <v>14</v>
      </c>
      <c r="L19" s="17">
        <f t="shared" si="2"/>
        <v>0.93333333333333335</v>
      </c>
      <c r="M19" s="15">
        <v>0.83883536000000003</v>
      </c>
      <c r="N19" s="14">
        <f t="shared" si="3"/>
        <v>1</v>
      </c>
      <c r="O19" s="17">
        <v>0.86666666699999995</v>
      </c>
      <c r="P19" s="18">
        <f t="shared" si="4"/>
        <v>0.86666666699999995</v>
      </c>
      <c r="Q19" s="14">
        <v>1</v>
      </c>
      <c r="R19" s="14">
        <v>0</v>
      </c>
      <c r="S19" s="14">
        <v>1</v>
      </c>
      <c r="T19" s="18">
        <f t="shared" si="5"/>
        <v>1.8666666670000001</v>
      </c>
      <c r="U19" s="14">
        <v>0</v>
      </c>
      <c r="V19" s="14">
        <v>0</v>
      </c>
      <c r="W19" s="14">
        <v>0</v>
      </c>
      <c r="X19" s="18">
        <v>0.63389228145119803</v>
      </c>
      <c r="Y19" s="17">
        <f t="shared" si="6"/>
        <v>1.0732960701699201</v>
      </c>
      <c r="Z19" s="14">
        <f t="shared" si="7"/>
        <v>0</v>
      </c>
      <c r="AA19" s="14">
        <f t="shared" si="8"/>
        <v>0</v>
      </c>
      <c r="AB19" s="15" t="str">
        <f t="shared" si="9"/>
        <v>Yellow</v>
      </c>
      <c r="AC19" s="15" t="str">
        <f t="shared" si="10"/>
        <v>Yellow</v>
      </c>
      <c r="AD19" s="15" t="str">
        <f t="shared" si="11"/>
        <v>Category 1</v>
      </c>
      <c r="AE19" s="17">
        <f t="shared" si="12"/>
        <v>6.6666666666666666E-2</v>
      </c>
      <c r="AF19" s="18">
        <f t="shared" si="13"/>
        <v>0.86666666699999995</v>
      </c>
      <c r="AG19" s="18">
        <f t="shared" si="14"/>
        <v>0</v>
      </c>
      <c r="AH19" s="18">
        <f t="shared" si="15"/>
        <v>13.641403287789469</v>
      </c>
      <c r="AI19" s="18">
        <f t="shared" si="16"/>
        <v>-1.0994410525488021</v>
      </c>
      <c r="AJ19" s="18">
        <f t="shared" si="17"/>
        <v>-2.4580377647593332</v>
      </c>
      <c r="AK19" s="14" t="s">
        <v>53</v>
      </c>
      <c r="AL19" s="14">
        <v>0</v>
      </c>
      <c r="AM19" s="18">
        <f t="shared" si="18"/>
        <v>-1.2685858293760848</v>
      </c>
      <c r="AN19" s="17">
        <f t="shared" si="19"/>
        <v>1.0732960701699201</v>
      </c>
      <c r="AO19" s="14" t="s">
        <v>74</v>
      </c>
      <c r="AP19" s="14" t="s">
        <v>55</v>
      </c>
      <c r="AQ19" s="14">
        <v>2</v>
      </c>
      <c r="AR19" s="14">
        <v>7</v>
      </c>
      <c r="AS19" s="14">
        <v>1</v>
      </c>
      <c r="AT19" s="14">
        <v>0</v>
      </c>
    </row>
    <row r="20" spans="1:46" x14ac:dyDescent="0.55000000000000004">
      <c r="A20" s="14" t="s">
        <v>70</v>
      </c>
      <c r="B20" s="14" t="s">
        <v>92</v>
      </c>
      <c r="C20" s="15" t="s">
        <v>78</v>
      </c>
      <c r="D20" s="16">
        <v>4</v>
      </c>
      <c r="E20" s="16" t="s">
        <v>93</v>
      </c>
      <c r="F20" s="14" t="s">
        <v>94</v>
      </c>
      <c r="G20" s="14">
        <v>15</v>
      </c>
      <c r="H20" s="14">
        <v>14</v>
      </c>
      <c r="I20" s="14">
        <v>0</v>
      </c>
      <c r="J20" s="14">
        <v>0</v>
      </c>
      <c r="K20" s="14">
        <f>H20-I20-J20</f>
        <v>14</v>
      </c>
      <c r="L20" s="17">
        <f t="shared" si="2"/>
        <v>0.93333333333333335</v>
      </c>
      <c r="M20" s="15">
        <v>1.105038698</v>
      </c>
      <c r="N20" s="14">
        <f t="shared" si="3"/>
        <v>3</v>
      </c>
      <c r="O20" s="17">
        <v>0.8125</v>
      </c>
      <c r="P20" s="18">
        <f t="shared" si="4"/>
        <v>2.4375</v>
      </c>
      <c r="Q20" s="14">
        <v>0</v>
      </c>
      <c r="R20" s="14">
        <v>0</v>
      </c>
      <c r="S20" s="14">
        <v>0</v>
      </c>
      <c r="T20" s="18">
        <f t="shared" si="5"/>
        <v>0</v>
      </c>
      <c r="U20" s="14">
        <v>1</v>
      </c>
      <c r="V20" s="14">
        <v>0</v>
      </c>
      <c r="W20" s="14">
        <v>0</v>
      </c>
      <c r="X20" s="18">
        <v>0.68146607192945297</v>
      </c>
      <c r="Y20" s="17">
        <f t="shared" si="6"/>
        <v>0.98373559520470311</v>
      </c>
      <c r="Z20" s="14">
        <f t="shared" si="7"/>
        <v>0</v>
      </c>
      <c r="AA20" s="14">
        <f t="shared" si="8"/>
        <v>1</v>
      </c>
      <c r="AB20" s="15" t="str">
        <f t="shared" si="9"/>
        <v>Yellow</v>
      </c>
      <c r="AC20" s="15" t="str">
        <f t="shared" si="10"/>
        <v>Yellow</v>
      </c>
      <c r="AD20" s="15" t="str">
        <f t="shared" si="11"/>
        <v>Category 1</v>
      </c>
      <c r="AE20" s="17">
        <f t="shared" si="12"/>
        <v>0.17647058823529413</v>
      </c>
      <c r="AF20" s="18">
        <f t="shared" si="13"/>
        <v>0</v>
      </c>
      <c r="AG20" s="18">
        <f t="shared" si="14"/>
        <v>1</v>
      </c>
      <c r="AH20" s="18">
        <f t="shared" si="15"/>
        <v>13.641403287789469</v>
      </c>
      <c r="AI20" s="18">
        <f t="shared" si="16"/>
        <v>0.24396607192945297</v>
      </c>
      <c r="AJ20" s="18">
        <f t="shared" si="17"/>
        <v>-1.1146306402810779</v>
      </c>
      <c r="AK20" s="14" t="s">
        <v>53</v>
      </c>
      <c r="AL20" s="14">
        <v>0</v>
      </c>
      <c r="AM20" s="18">
        <f t="shared" si="18"/>
        <v>0.30026593468240365</v>
      </c>
      <c r="AN20" s="17">
        <f t="shared" si="19"/>
        <v>0.98373559520470311</v>
      </c>
      <c r="AO20" s="14" t="s">
        <v>69</v>
      </c>
      <c r="AP20" s="14" t="s">
        <v>55</v>
      </c>
      <c r="AQ20" s="14">
        <v>2</v>
      </c>
      <c r="AR20" s="14">
        <v>7</v>
      </c>
      <c r="AS20" s="14">
        <v>3</v>
      </c>
      <c r="AT20" s="14">
        <v>0</v>
      </c>
    </row>
    <row r="21" spans="1:46" x14ac:dyDescent="0.55000000000000004">
      <c r="A21" s="14" t="s">
        <v>56</v>
      </c>
      <c r="B21" s="14" t="s">
        <v>57</v>
      </c>
      <c r="C21" s="15" t="s">
        <v>66</v>
      </c>
      <c r="D21" s="16">
        <v>5</v>
      </c>
      <c r="E21" s="16" t="s">
        <v>95</v>
      </c>
      <c r="F21" s="14" t="s">
        <v>96</v>
      </c>
      <c r="G21" s="14">
        <v>15</v>
      </c>
      <c r="H21" s="14">
        <v>13</v>
      </c>
      <c r="I21" s="14">
        <v>0</v>
      </c>
      <c r="J21" s="14">
        <v>0</v>
      </c>
      <c r="K21" s="14">
        <f>H21-I21-J21</f>
        <v>13</v>
      </c>
      <c r="L21" s="17">
        <f t="shared" si="2"/>
        <v>0.8666666666666667</v>
      </c>
      <c r="M21" s="15">
        <v>2.2719183620000001</v>
      </c>
      <c r="N21" s="14">
        <f t="shared" si="3"/>
        <v>7</v>
      </c>
      <c r="O21" s="17">
        <v>0.78571428600000004</v>
      </c>
      <c r="P21" s="18">
        <f t="shared" si="4"/>
        <v>5.5000000020000002</v>
      </c>
      <c r="Q21" s="14">
        <v>1</v>
      </c>
      <c r="R21" s="14">
        <v>0</v>
      </c>
      <c r="S21" s="14">
        <v>0</v>
      </c>
      <c r="T21" s="18">
        <f t="shared" si="5"/>
        <v>0.78571428600000004</v>
      </c>
      <c r="U21" s="14">
        <v>1</v>
      </c>
      <c r="V21" s="14">
        <v>0</v>
      </c>
      <c r="W21" s="14">
        <v>0</v>
      </c>
      <c r="X21" s="18">
        <v>3.3414820337090001</v>
      </c>
      <c r="Y21" s="17">
        <f t="shared" si="6"/>
        <v>0.99628215028606681</v>
      </c>
      <c r="Z21" s="14">
        <f t="shared" si="7"/>
        <v>0</v>
      </c>
      <c r="AA21" s="14">
        <f t="shared" si="8"/>
        <v>1</v>
      </c>
      <c r="AB21" s="15" t="str">
        <f t="shared" si="9"/>
        <v>Green</v>
      </c>
      <c r="AC21" s="15" t="str">
        <f t="shared" si="10"/>
        <v>Yellow</v>
      </c>
      <c r="AD21" s="15" t="str">
        <f t="shared" si="11"/>
        <v>Category 2</v>
      </c>
      <c r="AE21" s="17">
        <f t="shared" si="12"/>
        <v>0.35</v>
      </c>
      <c r="AF21" s="18">
        <f t="shared" si="13"/>
        <v>0.78571428600000004</v>
      </c>
      <c r="AG21" s="18">
        <f t="shared" si="14"/>
        <v>1</v>
      </c>
      <c r="AH21" s="18">
        <f t="shared" si="15"/>
        <v>13.641403287789469</v>
      </c>
      <c r="AI21" s="18">
        <f t="shared" si="16"/>
        <v>5.5767745708999783E-2</v>
      </c>
      <c r="AJ21" s="18">
        <f t="shared" si="17"/>
        <v>-1.3028289665015311</v>
      </c>
      <c r="AK21" s="14" t="s">
        <v>53</v>
      </c>
      <c r="AL21" s="14">
        <v>0</v>
      </c>
      <c r="AM21" s="18">
        <f t="shared" si="18"/>
        <v>7.0977130876553496E-2</v>
      </c>
      <c r="AN21" s="17">
        <f t="shared" si="19"/>
        <v>0.99628215028606681</v>
      </c>
      <c r="AO21" s="14" t="s">
        <v>60</v>
      </c>
      <c r="AP21" s="14" t="s">
        <v>55</v>
      </c>
      <c r="AQ21" s="14">
        <v>1</v>
      </c>
      <c r="AR21" s="14">
        <v>3</v>
      </c>
      <c r="AS21" s="14">
        <v>7</v>
      </c>
      <c r="AT21" s="14">
        <v>0</v>
      </c>
    </row>
    <row r="22" spans="1:46" x14ac:dyDescent="0.55000000000000004">
      <c r="A22" s="14" t="s">
        <v>56</v>
      </c>
      <c r="B22" s="14" t="s">
        <v>61</v>
      </c>
      <c r="C22" s="15" t="s">
        <v>66</v>
      </c>
      <c r="D22" s="16">
        <v>7</v>
      </c>
      <c r="E22" s="16" t="s">
        <v>97</v>
      </c>
      <c r="F22" s="14" t="s">
        <v>98</v>
      </c>
      <c r="G22" s="14">
        <v>28</v>
      </c>
      <c r="H22" s="14">
        <v>20</v>
      </c>
      <c r="I22" s="14">
        <v>0</v>
      </c>
      <c r="J22" s="14">
        <v>0</v>
      </c>
      <c r="K22" s="14">
        <f t="shared" si="1"/>
        <v>20</v>
      </c>
      <c r="L22" s="17">
        <f t="shared" si="2"/>
        <v>0.7142857142857143</v>
      </c>
      <c r="M22" s="15">
        <v>2.197197305</v>
      </c>
      <c r="N22" s="14">
        <f t="shared" si="3"/>
        <v>14</v>
      </c>
      <c r="O22" s="17">
        <v>0.55882352899999999</v>
      </c>
      <c r="P22" s="18">
        <f t="shared" si="4"/>
        <v>7.8235294059999996</v>
      </c>
      <c r="Q22" s="14">
        <v>0</v>
      </c>
      <c r="R22" s="14">
        <v>0</v>
      </c>
      <c r="S22" s="14">
        <v>0</v>
      </c>
      <c r="T22" s="18">
        <f t="shared" si="5"/>
        <v>0</v>
      </c>
      <c r="U22" s="14">
        <v>0</v>
      </c>
      <c r="V22" s="14">
        <v>0</v>
      </c>
      <c r="W22" s="14">
        <v>0</v>
      </c>
      <c r="X22" s="18">
        <v>2.3673565990009799</v>
      </c>
      <c r="Y22" s="17">
        <f t="shared" si="6"/>
        <v>0.90914902882139348</v>
      </c>
      <c r="Z22" s="14">
        <f t="shared" si="7"/>
        <v>1</v>
      </c>
      <c r="AA22" s="14">
        <f t="shared" si="8"/>
        <v>5</v>
      </c>
      <c r="AB22" s="15" t="str">
        <f t="shared" si="9"/>
        <v>Red</v>
      </c>
      <c r="AC22" s="15" t="str">
        <f t="shared" si="10"/>
        <v>Yellow</v>
      </c>
      <c r="AD22" s="15" t="str">
        <f t="shared" si="11"/>
        <v>None</v>
      </c>
      <c r="AE22" s="17">
        <f t="shared" si="12"/>
        <v>0.41176470588235292</v>
      </c>
      <c r="AF22" s="18">
        <f t="shared" si="13"/>
        <v>0</v>
      </c>
      <c r="AG22" s="18">
        <f t="shared" si="14"/>
        <v>0</v>
      </c>
      <c r="AH22" s="18">
        <f t="shared" si="15"/>
        <v>25.463952803873678</v>
      </c>
      <c r="AI22" s="18">
        <f t="shared" si="16"/>
        <v>2.5438271930009804</v>
      </c>
      <c r="AJ22" s="18">
        <f t="shared" si="17"/>
        <v>7.7799968746581349E-3</v>
      </c>
      <c r="AK22" s="14" t="s">
        <v>53</v>
      </c>
      <c r="AL22" s="14">
        <v>0</v>
      </c>
      <c r="AM22" s="18">
        <f t="shared" si="18"/>
        <v>4.5521118224085733</v>
      </c>
      <c r="AN22" s="17">
        <f t="shared" si="19"/>
        <v>0.90914902882139348</v>
      </c>
      <c r="AO22" s="14" t="s">
        <v>69</v>
      </c>
      <c r="AP22" s="14" t="s">
        <v>55</v>
      </c>
      <c r="AQ22" s="14">
        <v>0</v>
      </c>
      <c r="AR22" s="14">
        <v>3</v>
      </c>
      <c r="AS22" s="14">
        <v>14</v>
      </c>
      <c r="AT22" s="14">
        <v>0</v>
      </c>
    </row>
    <row r="23" spans="1:46" x14ac:dyDescent="0.55000000000000004">
      <c r="A23" s="14" t="s">
        <v>70</v>
      </c>
      <c r="B23" s="14" t="s">
        <v>99</v>
      </c>
      <c r="C23" s="15" t="s">
        <v>66</v>
      </c>
      <c r="D23" s="16">
        <v>5</v>
      </c>
      <c r="E23" s="16" t="s">
        <v>100</v>
      </c>
      <c r="F23" s="14" t="s">
        <v>101</v>
      </c>
      <c r="G23" s="14">
        <v>13</v>
      </c>
      <c r="H23" s="14">
        <v>10</v>
      </c>
      <c r="I23" s="14">
        <v>0</v>
      </c>
      <c r="J23" s="14">
        <v>0</v>
      </c>
      <c r="K23" s="14">
        <f t="shared" si="1"/>
        <v>10</v>
      </c>
      <c r="L23" s="17">
        <f t="shared" si="2"/>
        <v>0.76923076923076927</v>
      </c>
      <c r="M23" s="15">
        <v>1.698151951</v>
      </c>
      <c r="N23" s="14">
        <f t="shared" si="3"/>
        <v>5</v>
      </c>
      <c r="O23" s="17">
        <v>0.75</v>
      </c>
      <c r="P23" s="18">
        <f t="shared" si="4"/>
        <v>3.75</v>
      </c>
      <c r="Q23" s="14">
        <v>0</v>
      </c>
      <c r="R23" s="14">
        <v>0</v>
      </c>
      <c r="S23" s="14">
        <v>0</v>
      </c>
      <c r="T23" s="18">
        <f t="shared" si="5"/>
        <v>0</v>
      </c>
      <c r="U23" s="14">
        <v>1</v>
      </c>
      <c r="V23" s="14">
        <v>0</v>
      </c>
      <c r="W23" s="14">
        <v>0</v>
      </c>
      <c r="X23" s="18">
        <v>1.1146308345296201</v>
      </c>
      <c r="Y23" s="17">
        <f t="shared" si="6"/>
        <v>0.89502839734387529</v>
      </c>
      <c r="Z23" s="14">
        <f t="shared" si="7"/>
        <v>1</v>
      </c>
      <c r="AA23" s="14">
        <f t="shared" si="8"/>
        <v>2</v>
      </c>
      <c r="AB23" s="15" t="str">
        <f t="shared" si="9"/>
        <v>Red</v>
      </c>
      <c r="AC23" s="15" t="str">
        <f t="shared" si="10"/>
        <v>Green</v>
      </c>
      <c r="AD23" s="15" t="str">
        <f t="shared" si="11"/>
        <v>None</v>
      </c>
      <c r="AE23" s="17">
        <f t="shared" si="12"/>
        <v>0.33333333333333331</v>
      </c>
      <c r="AF23" s="18">
        <f t="shared" si="13"/>
        <v>0</v>
      </c>
      <c r="AG23" s="18">
        <f t="shared" si="14"/>
        <v>1</v>
      </c>
      <c r="AH23" s="18">
        <f t="shared" si="15"/>
        <v>11.822549516084207</v>
      </c>
      <c r="AI23" s="18">
        <f t="shared" si="16"/>
        <v>1.3646308345296201</v>
      </c>
      <c r="AJ23" s="18">
        <f t="shared" si="17"/>
        <v>0.18718035061382698</v>
      </c>
      <c r="AK23" s="14" t="s">
        <v>53</v>
      </c>
      <c r="AL23" s="14">
        <v>0</v>
      </c>
      <c r="AM23" s="18">
        <f t="shared" si="18"/>
        <v>1.8195077793728267</v>
      </c>
      <c r="AN23" s="17">
        <f t="shared" si="19"/>
        <v>0.89502839734387529</v>
      </c>
      <c r="AO23" s="14" t="s">
        <v>102</v>
      </c>
      <c r="AP23" s="14" t="s">
        <v>55</v>
      </c>
      <c r="AQ23" s="14">
        <v>0</v>
      </c>
      <c r="AR23" s="14">
        <v>3</v>
      </c>
      <c r="AS23" s="14">
        <v>6</v>
      </c>
      <c r="AT23" s="14">
        <v>1</v>
      </c>
    </row>
    <row r="24" spans="1:46" x14ac:dyDescent="0.55000000000000004">
      <c r="A24" s="14" t="s">
        <v>48</v>
      </c>
      <c r="B24" s="14" t="s">
        <v>75</v>
      </c>
      <c r="C24" s="15" t="s">
        <v>66</v>
      </c>
      <c r="D24" s="16">
        <v>6</v>
      </c>
      <c r="E24" s="16" t="s">
        <v>103</v>
      </c>
      <c r="F24" s="14" t="s">
        <v>104</v>
      </c>
      <c r="G24" s="14">
        <v>22</v>
      </c>
      <c r="H24" s="14">
        <v>18</v>
      </c>
      <c r="I24" s="14">
        <v>0</v>
      </c>
      <c r="J24" s="14">
        <v>0</v>
      </c>
      <c r="K24" s="14">
        <f t="shared" si="1"/>
        <v>18</v>
      </c>
      <c r="L24" s="17">
        <f t="shared" si="2"/>
        <v>0.81818181818181823</v>
      </c>
      <c r="M24" s="15">
        <v>2.2583618529999998</v>
      </c>
      <c r="N24" s="14">
        <f t="shared" si="3"/>
        <v>6</v>
      </c>
      <c r="O24" s="17">
        <v>0.71428571399999996</v>
      </c>
      <c r="P24" s="18">
        <f t="shared" si="4"/>
        <v>4.285714284</v>
      </c>
      <c r="Q24" s="14">
        <v>1</v>
      </c>
      <c r="R24" s="14">
        <v>0</v>
      </c>
      <c r="S24" s="14">
        <v>0</v>
      </c>
      <c r="T24" s="18">
        <f t="shared" si="5"/>
        <v>0.71428571399999996</v>
      </c>
      <c r="U24" s="14">
        <v>0</v>
      </c>
      <c r="V24" s="14">
        <v>0</v>
      </c>
      <c r="W24" s="14">
        <v>0</v>
      </c>
      <c r="X24" s="18">
        <v>1.4601621284629001</v>
      </c>
      <c r="Y24" s="17">
        <f t="shared" si="6"/>
        <v>0.97908353952441363</v>
      </c>
      <c r="Z24" s="14">
        <f t="shared" si="7"/>
        <v>0</v>
      </c>
      <c r="AA24" s="14">
        <f t="shared" si="8"/>
        <v>1</v>
      </c>
      <c r="AB24" s="15" t="str">
        <f t="shared" si="9"/>
        <v>Green</v>
      </c>
      <c r="AC24" s="15" t="str">
        <f t="shared" si="10"/>
        <v>Yellow</v>
      </c>
      <c r="AD24" s="15" t="str">
        <f t="shared" si="11"/>
        <v>None</v>
      </c>
      <c r="AE24" s="17">
        <f t="shared" si="12"/>
        <v>0.25</v>
      </c>
      <c r="AF24" s="18">
        <f t="shared" si="13"/>
        <v>0.71428571399999996</v>
      </c>
      <c r="AG24" s="18">
        <f t="shared" si="14"/>
        <v>0</v>
      </c>
      <c r="AH24" s="18">
        <f t="shared" si="15"/>
        <v>20.007391488757889</v>
      </c>
      <c r="AI24" s="18">
        <f t="shared" si="16"/>
        <v>0.46016213046290011</v>
      </c>
      <c r="AJ24" s="18">
        <f t="shared" si="17"/>
        <v>-1.5324463807792104</v>
      </c>
      <c r="AK24" s="14" t="s">
        <v>53</v>
      </c>
      <c r="AL24" s="14">
        <v>0</v>
      </c>
      <c r="AM24" s="18">
        <f t="shared" si="18"/>
        <v>0.64422698290575098</v>
      </c>
      <c r="AN24" s="17">
        <f t="shared" si="19"/>
        <v>0.97908353952441363</v>
      </c>
      <c r="AO24" s="14" t="s">
        <v>74</v>
      </c>
      <c r="AP24" s="14" t="s">
        <v>55</v>
      </c>
      <c r="AQ24" s="14">
        <v>0</v>
      </c>
      <c r="AR24" s="14">
        <v>3</v>
      </c>
      <c r="AS24" s="14">
        <v>6</v>
      </c>
      <c r="AT24" s="14">
        <v>0</v>
      </c>
    </row>
    <row r="25" spans="1:46" x14ac:dyDescent="0.55000000000000004">
      <c r="A25" s="14" t="s">
        <v>48</v>
      </c>
      <c r="B25" s="14" t="s">
        <v>49</v>
      </c>
      <c r="C25" s="15" t="s">
        <v>78</v>
      </c>
      <c r="D25" s="16">
        <v>8</v>
      </c>
      <c r="E25" s="16" t="s">
        <v>105</v>
      </c>
      <c r="F25" s="14" t="s">
        <v>106</v>
      </c>
      <c r="G25" s="14">
        <v>26</v>
      </c>
      <c r="H25" s="14">
        <v>22</v>
      </c>
      <c r="I25" s="14">
        <v>1</v>
      </c>
      <c r="J25" s="14">
        <v>0</v>
      </c>
      <c r="K25" s="14">
        <f t="shared" si="1"/>
        <v>21</v>
      </c>
      <c r="L25" s="17">
        <f t="shared" si="2"/>
        <v>0.80769230769230771</v>
      </c>
      <c r="M25" s="15">
        <v>0.57406864199999996</v>
      </c>
      <c r="N25" s="14">
        <f t="shared" si="3"/>
        <v>4</v>
      </c>
      <c r="O25" s="17">
        <v>0.875</v>
      </c>
      <c r="P25" s="18">
        <f t="shared" si="4"/>
        <v>3.5</v>
      </c>
      <c r="Q25" s="14">
        <v>1</v>
      </c>
      <c r="R25" s="14">
        <v>0</v>
      </c>
      <c r="S25" s="14">
        <v>1</v>
      </c>
      <c r="T25" s="18">
        <f t="shared" si="5"/>
        <v>1.875</v>
      </c>
      <c r="U25" s="14">
        <v>0</v>
      </c>
      <c r="V25" s="14">
        <v>0</v>
      </c>
      <c r="W25" s="14">
        <v>0</v>
      </c>
      <c r="X25" s="18">
        <v>0.48673636022589301</v>
      </c>
      <c r="Y25" s="17">
        <f t="shared" si="6"/>
        <v>0.99570244768361948</v>
      </c>
      <c r="Z25" s="14">
        <f t="shared" si="7"/>
        <v>0</v>
      </c>
      <c r="AA25" s="14">
        <f t="shared" si="8"/>
        <v>1</v>
      </c>
      <c r="AB25" s="15" t="str">
        <f t="shared" si="9"/>
        <v>Green</v>
      </c>
      <c r="AC25" s="15" t="str">
        <f t="shared" si="10"/>
        <v>Yellow</v>
      </c>
      <c r="AD25" s="15" t="str">
        <f t="shared" si="11"/>
        <v>None</v>
      </c>
      <c r="AE25" s="17">
        <f t="shared" si="12"/>
        <v>0.16</v>
      </c>
      <c r="AF25" s="18">
        <f t="shared" si="13"/>
        <v>0.875</v>
      </c>
      <c r="AG25" s="18">
        <f t="shared" si="14"/>
        <v>0</v>
      </c>
      <c r="AH25" s="18">
        <f t="shared" si="15"/>
        <v>23.645099032168414</v>
      </c>
      <c r="AI25" s="18">
        <f t="shared" si="16"/>
        <v>0.11173636022589301</v>
      </c>
      <c r="AJ25" s="18">
        <f t="shared" si="17"/>
        <v>-2.243164607605693</v>
      </c>
      <c r="AK25" s="14" t="s">
        <v>53</v>
      </c>
      <c r="AL25" s="14">
        <v>0</v>
      </c>
      <c r="AM25" s="18">
        <f t="shared" si="18"/>
        <v>0.12769869740102058</v>
      </c>
      <c r="AN25" s="17">
        <f t="shared" si="19"/>
        <v>0.99570244768361948</v>
      </c>
      <c r="AO25" s="14" t="s">
        <v>54</v>
      </c>
      <c r="AP25" s="14" t="s">
        <v>55</v>
      </c>
      <c r="AQ25" s="14">
        <v>0</v>
      </c>
      <c r="AR25" s="14">
        <v>7</v>
      </c>
      <c r="AS25" s="14">
        <v>4</v>
      </c>
      <c r="AT25" s="14">
        <v>0</v>
      </c>
    </row>
    <row r="26" spans="1:46" x14ac:dyDescent="0.55000000000000004">
      <c r="A26" s="14" t="s">
        <v>48</v>
      </c>
      <c r="B26" s="14" t="s">
        <v>107</v>
      </c>
      <c r="C26" s="15" t="s">
        <v>78</v>
      </c>
      <c r="D26" s="16">
        <v>8</v>
      </c>
      <c r="E26" s="16" t="s">
        <v>108</v>
      </c>
      <c r="F26" s="14" t="s">
        <v>109</v>
      </c>
      <c r="G26" s="14">
        <v>22</v>
      </c>
      <c r="H26" s="14">
        <v>19</v>
      </c>
      <c r="I26" s="14">
        <v>0</v>
      </c>
      <c r="J26" s="14">
        <v>0</v>
      </c>
      <c r="K26" s="14">
        <f>H26-I26-J26</f>
        <v>19</v>
      </c>
      <c r="L26" s="17">
        <f t="shared" si="2"/>
        <v>0.86363636363636365</v>
      </c>
      <c r="M26" s="15">
        <v>0.74993304199999999</v>
      </c>
      <c r="N26" s="14">
        <f t="shared" si="3"/>
        <v>3</v>
      </c>
      <c r="O26" s="17">
        <v>0.821428571</v>
      </c>
      <c r="P26" s="18">
        <f t="shared" si="4"/>
        <v>2.4642857129999998</v>
      </c>
      <c r="Q26" s="14">
        <v>0</v>
      </c>
      <c r="R26" s="14">
        <v>0</v>
      </c>
      <c r="S26" s="14">
        <v>0</v>
      </c>
      <c r="T26" s="18">
        <f t="shared" si="5"/>
        <v>0</v>
      </c>
      <c r="U26" s="14">
        <v>0</v>
      </c>
      <c r="V26" s="14">
        <v>0</v>
      </c>
      <c r="W26" s="14">
        <v>0</v>
      </c>
      <c r="X26" s="18">
        <v>0.53138485689125303</v>
      </c>
      <c r="Y26" s="17">
        <f t="shared" si="6"/>
        <v>0.95149549345948836</v>
      </c>
      <c r="Z26" s="14">
        <f t="shared" si="7"/>
        <v>0</v>
      </c>
      <c r="AA26" s="14">
        <f t="shared" si="8"/>
        <v>2</v>
      </c>
      <c r="AB26" s="15" t="str">
        <f t="shared" si="9"/>
        <v>Green</v>
      </c>
      <c r="AC26" s="15" t="str">
        <f t="shared" si="10"/>
        <v>Yellow</v>
      </c>
      <c r="AD26" s="15" t="str">
        <f t="shared" si="11"/>
        <v>Category 2</v>
      </c>
      <c r="AE26" s="17">
        <f t="shared" si="12"/>
        <v>0.13636363636363635</v>
      </c>
      <c r="AF26" s="18">
        <f t="shared" si="13"/>
        <v>0</v>
      </c>
      <c r="AG26" s="18">
        <f t="shared" si="14"/>
        <v>0</v>
      </c>
      <c r="AH26" s="18">
        <f t="shared" si="15"/>
        <v>20.007391488757889</v>
      </c>
      <c r="AI26" s="18">
        <f t="shared" si="16"/>
        <v>1.0670991438912534</v>
      </c>
      <c r="AJ26" s="18">
        <f t="shared" si="17"/>
        <v>-0.92550936735085731</v>
      </c>
      <c r="AK26" s="14" t="s">
        <v>53</v>
      </c>
      <c r="AL26" s="14">
        <v>0</v>
      </c>
      <c r="AM26" s="18">
        <f t="shared" si="18"/>
        <v>1.2990772193280009</v>
      </c>
      <c r="AN26" s="17">
        <f t="shared" si="19"/>
        <v>0.95149549345948836</v>
      </c>
      <c r="AO26" s="14" t="s">
        <v>110</v>
      </c>
      <c r="AP26" s="14" t="s">
        <v>55</v>
      </c>
      <c r="AQ26" s="14">
        <v>1</v>
      </c>
      <c r="AR26" s="14">
        <v>7</v>
      </c>
      <c r="AS26" s="14">
        <v>3</v>
      </c>
      <c r="AT26" s="14">
        <v>0</v>
      </c>
    </row>
    <row r="27" spans="1:46" x14ac:dyDescent="0.55000000000000004">
      <c r="A27" s="14" t="s">
        <v>48</v>
      </c>
      <c r="B27" s="14" t="s">
        <v>111</v>
      </c>
      <c r="C27" s="15" t="s">
        <v>78</v>
      </c>
      <c r="D27" s="16">
        <v>4</v>
      </c>
      <c r="E27" s="16" t="s">
        <v>112</v>
      </c>
      <c r="F27" s="14" t="s">
        <v>113</v>
      </c>
      <c r="G27" s="14">
        <v>9</v>
      </c>
      <c r="H27" s="14">
        <v>8</v>
      </c>
      <c r="I27" s="14">
        <v>0</v>
      </c>
      <c r="J27" s="14">
        <v>0</v>
      </c>
      <c r="K27" s="14">
        <f>H27-I27-J27</f>
        <v>8</v>
      </c>
      <c r="L27" s="17">
        <f t="shared" si="2"/>
        <v>0.88888888888888884</v>
      </c>
      <c r="M27" s="15">
        <v>1.158719294</v>
      </c>
      <c r="N27" s="14">
        <f t="shared" si="3"/>
        <v>2</v>
      </c>
      <c r="O27" s="17">
        <v>0.81818181800000001</v>
      </c>
      <c r="P27" s="18">
        <f t="shared" si="4"/>
        <v>1.636363636</v>
      </c>
      <c r="Q27" s="14">
        <v>0</v>
      </c>
      <c r="R27" s="14">
        <v>1</v>
      </c>
      <c r="S27" s="14">
        <v>0</v>
      </c>
      <c r="T27" s="18">
        <f t="shared" si="5"/>
        <v>0.81818181800000001</v>
      </c>
      <c r="U27" s="14">
        <v>0</v>
      </c>
      <c r="V27" s="14">
        <v>0</v>
      </c>
      <c r="W27" s="14">
        <v>0</v>
      </c>
      <c r="X27" s="18">
        <v>0.40397604336246901</v>
      </c>
      <c r="Y27" s="17">
        <f t="shared" si="6"/>
        <v>1.1167299345152812</v>
      </c>
      <c r="Z27" s="14">
        <f t="shared" si="7"/>
        <v>0</v>
      </c>
      <c r="AA27" s="14">
        <f t="shared" si="8"/>
        <v>0</v>
      </c>
      <c r="AB27" s="15" t="str">
        <f t="shared" si="9"/>
        <v>Green</v>
      </c>
      <c r="AC27" s="15" t="str">
        <f t="shared" si="10"/>
        <v>Yellow</v>
      </c>
      <c r="AD27" s="15" t="str">
        <f t="shared" si="11"/>
        <v>Category 2</v>
      </c>
      <c r="AE27" s="17">
        <f t="shared" si="12"/>
        <v>0.2</v>
      </c>
      <c r="AF27" s="18">
        <f t="shared" si="13"/>
        <v>0.81818181800000001</v>
      </c>
      <c r="AG27" s="18">
        <f t="shared" si="14"/>
        <v>0</v>
      </c>
      <c r="AH27" s="18">
        <f t="shared" si="15"/>
        <v>8.1848419726736825</v>
      </c>
      <c r="AI27" s="18">
        <f t="shared" si="16"/>
        <v>-1.050569410637531</v>
      </c>
      <c r="AJ27" s="18">
        <f t="shared" si="17"/>
        <v>-1.8657274379638482</v>
      </c>
      <c r="AK27" s="14" t="s">
        <v>53</v>
      </c>
      <c r="AL27" s="14">
        <v>0</v>
      </c>
      <c r="AM27" s="18">
        <f t="shared" si="18"/>
        <v>-1.2840292799534332</v>
      </c>
      <c r="AN27" s="17">
        <f t="shared" si="19"/>
        <v>1.1167299345152812</v>
      </c>
      <c r="AO27" s="14" t="s">
        <v>114</v>
      </c>
      <c r="AP27" s="14" t="s">
        <v>55</v>
      </c>
      <c r="AQ27" s="14">
        <v>1</v>
      </c>
      <c r="AR27" s="14">
        <v>7</v>
      </c>
      <c r="AS27" s="14">
        <v>4</v>
      </c>
      <c r="AT27" s="14">
        <v>2</v>
      </c>
    </row>
    <row r="28" spans="1:46" x14ac:dyDescent="0.55000000000000004">
      <c r="A28" s="14" t="s">
        <v>70</v>
      </c>
      <c r="B28" s="14" t="s">
        <v>92</v>
      </c>
      <c r="C28" s="15" t="s">
        <v>78</v>
      </c>
      <c r="D28" s="16">
        <v>4</v>
      </c>
      <c r="E28" s="16" t="s">
        <v>115</v>
      </c>
      <c r="F28" s="14" t="s">
        <v>116</v>
      </c>
      <c r="G28" s="14">
        <v>9</v>
      </c>
      <c r="H28" s="14">
        <v>8</v>
      </c>
      <c r="I28" s="14">
        <v>0</v>
      </c>
      <c r="J28" s="14">
        <v>0</v>
      </c>
      <c r="K28" s="14">
        <f>H28-I28-J28</f>
        <v>8</v>
      </c>
      <c r="L28" s="17">
        <f t="shared" si="2"/>
        <v>0.88888888888888884</v>
      </c>
      <c r="M28" s="15">
        <v>0.72872794900000004</v>
      </c>
      <c r="N28" s="14">
        <f t="shared" si="3"/>
        <v>2</v>
      </c>
      <c r="O28" s="17">
        <v>0.91333333299999997</v>
      </c>
      <c r="P28" s="18">
        <f t="shared" si="4"/>
        <v>1.8266666659999999</v>
      </c>
      <c r="Q28" s="14">
        <v>0</v>
      </c>
      <c r="R28" s="14">
        <v>1</v>
      </c>
      <c r="S28" s="14">
        <v>0</v>
      </c>
      <c r="T28" s="18">
        <f t="shared" si="5"/>
        <v>0.91333333299999997</v>
      </c>
      <c r="U28" s="14">
        <v>0</v>
      </c>
      <c r="V28" s="14">
        <v>0</v>
      </c>
      <c r="W28" s="14">
        <v>0</v>
      </c>
      <c r="X28" s="18">
        <v>0.48998848321999999</v>
      </c>
      <c r="Y28" s="17">
        <f t="shared" si="6"/>
        <v>1.1388901684200001</v>
      </c>
      <c r="Z28" s="14">
        <f t="shared" si="7"/>
        <v>0</v>
      </c>
      <c r="AA28" s="14">
        <f t="shared" si="8"/>
        <v>0</v>
      </c>
      <c r="AB28" s="15" t="str">
        <f t="shared" si="9"/>
        <v>Green</v>
      </c>
      <c r="AC28" s="15" t="str">
        <f t="shared" si="10"/>
        <v>Yellow</v>
      </c>
      <c r="AD28" s="15" t="str">
        <f t="shared" si="11"/>
        <v>Category 2</v>
      </c>
      <c r="AE28" s="17">
        <f t="shared" si="12"/>
        <v>0.2</v>
      </c>
      <c r="AF28" s="18">
        <f t="shared" si="13"/>
        <v>0.91333333299999997</v>
      </c>
      <c r="AG28" s="18">
        <f t="shared" si="14"/>
        <v>0</v>
      </c>
      <c r="AH28" s="18">
        <f t="shared" si="15"/>
        <v>8.1848419726736825</v>
      </c>
      <c r="AI28" s="18">
        <f t="shared" si="16"/>
        <v>-1.2500115157799998</v>
      </c>
      <c r="AJ28" s="18">
        <f t="shared" si="17"/>
        <v>-2.0651695431063177</v>
      </c>
      <c r="AK28" s="14" t="s">
        <v>53</v>
      </c>
      <c r="AL28" s="14">
        <v>0</v>
      </c>
      <c r="AM28" s="18">
        <f t="shared" si="18"/>
        <v>-1.3686257477038779</v>
      </c>
      <c r="AN28" s="17">
        <f t="shared" si="19"/>
        <v>1.1388901684200001</v>
      </c>
      <c r="AO28" s="14" t="s">
        <v>117</v>
      </c>
      <c r="AP28" s="14" t="s">
        <v>55</v>
      </c>
      <c r="AQ28" s="14">
        <v>1</v>
      </c>
      <c r="AR28" s="14">
        <v>7</v>
      </c>
      <c r="AS28" s="14">
        <v>2</v>
      </c>
      <c r="AT28" s="14">
        <v>0</v>
      </c>
    </row>
    <row r="29" spans="1:46" x14ac:dyDescent="0.55000000000000004">
      <c r="A29" s="14" t="s">
        <v>70</v>
      </c>
      <c r="B29" s="14" t="s">
        <v>118</v>
      </c>
      <c r="C29" s="15" t="s">
        <v>78</v>
      </c>
      <c r="D29" s="16">
        <v>4</v>
      </c>
      <c r="E29" s="16" t="s">
        <v>119</v>
      </c>
      <c r="F29" s="14" t="s">
        <v>120</v>
      </c>
      <c r="G29" s="14">
        <v>11</v>
      </c>
      <c r="H29" s="14">
        <v>13</v>
      </c>
      <c r="I29" s="14">
        <v>0</v>
      </c>
      <c r="J29" s="14">
        <v>0</v>
      </c>
      <c r="K29" s="14">
        <f>H29-I29-J29</f>
        <v>13</v>
      </c>
      <c r="L29" s="17">
        <f t="shared" si="2"/>
        <v>1.1818181818181819</v>
      </c>
      <c r="M29" s="15">
        <v>1.2667122980000001</v>
      </c>
      <c r="N29" s="14">
        <f t="shared" si="3"/>
        <v>0</v>
      </c>
      <c r="O29" s="17">
        <v>0.81818181800000001</v>
      </c>
      <c r="P29" s="18">
        <f t="shared" si="4"/>
        <v>0</v>
      </c>
      <c r="Q29" s="14">
        <v>0</v>
      </c>
      <c r="R29" s="14">
        <v>0</v>
      </c>
      <c r="S29" s="14">
        <v>0</v>
      </c>
      <c r="T29" s="18">
        <f t="shared" si="5"/>
        <v>0</v>
      </c>
      <c r="U29" s="14">
        <v>0</v>
      </c>
      <c r="V29" s="14">
        <v>0</v>
      </c>
      <c r="W29" s="14">
        <v>0</v>
      </c>
      <c r="X29" s="18">
        <v>1.0014756708645101</v>
      </c>
      <c r="Y29" s="17">
        <f t="shared" si="6"/>
        <v>1.0907749390123174</v>
      </c>
      <c r="Z29" s="14">
        <f t="shared" si="7"/>
        <v>0</v>
      </c>
      <c r="AA29" s="14">
        <f t="shared" si="8"/>
        <v>0</v>
      </c>
      <c r="AB29" s="15" t="str">
        <f t="shared" si="9"/>
        <v>Yellow</v>
      </c>
      <c r="AC29" s="15" t="str">
        <f t="shared" si="10"/>
        <v>Yellow</v>
      </c>
      <c r="AD29" s="15" t="str">
        <f t="shared" si="11"/>
        <v>Category 1</v>
      </c>
      <c r="AE29" s="17">
        <f t="shared" si="12"/>
        <v>0</v>
      </c>
      <c r="AF29" s="18">
        <f t="shared" si="13"/>
        <v>0</v>
      </c>
      <c r="AG29" s="18">
        <f t="shared" si="14"/>
        <v>0</v>
      </c>
      <c r="AH29" s="18">
        <f t="shared" si="15"/>
        <v>10.003695744378945</v>
      </c>
      <c r="AI29" s="18">
        <f t="shared" si="16"/>
        <v>-0.99852432913548994</v>
      </c>
      <c r="AJ29" s="18">
        <f t="shared" si="17"/>
        <v>-1.9948285847565452</v>
      </c>
      <c r="AK29" s="14" t="s">
        <v>53</v>
      </c>
      <c r="AL29" s="14">
        <v>0</v>
      </c>
      <c r="AM29" s="18">
        <f t="shared" si="18"/>
        <v>-1.2204186247701363</v>
      </c>
      <c r="AN29" s="17">
        <f t="shared" si="19"/>
        <v>1.0907749390123174</v>
      </c>
      <c r="AO29" s="14" t="s">
        <v>117</v>
      </c>
      <c r="AP29" s="14" t="s">
        <v>55</v>
      </c>
      <c r="AQ29" s="14">
        <v>3</v>
      </c>
      <c r="AR29" s="14">
        <v>7</v>
      </c>
      <c r="AS29" s="14">
        <v>0</v>
      </c>
      <c r="AT29" s="14">
        <v>0</v>
      </c>
    </row>
    <row r="30" spans="1:46" x14ac:dyDescent="0.55000000000000004">
      <c r="A30" s="14" t="s">
        <v>48</v>
      </c>
      <c r="B30" s="14" t="s">
        <v>107</v>
      </c>
      <c r="C30" s="15" t="s">
        <v>66</v>
      </c>
      <c r="D30" s="16">
        <v>5</v>
      </c>
      <c r="E30" s="16" t="s">
        <v>121</v>
      </c>
      <c r="F30" s="14" t="s">
        <v>122</v>
      </c>
      <c r="G30" s="14">
        <v>15</v>
      </c>
      <c r="H30" s="14">
        <v>12</v>
      </c>
      <c r="I30" s="14">
        <v>0</v>
      </c>
      <c r="J30" s="14">
        <v>0</v>
      </c>
      <c r="K30" s="14">
        <f t="shared" si="1"/>
        <v>12</v>
      </c>
      <c r="L30" s="17">
        <f t="shared" si="2"/>
        <v>0.8</v>
      </c>
      <c r="M30" s="15">
        <v>1.548379068</v>
      </c>
      <c r="N30" s="14">
        <f t="shared" si="3"/>
        <v>7</v>
      </c>
      <c r="O30" s="17">
        <v>0.81481481499999997</v>
      </c>
      <c r="P30" s="18">
        <f t="shared" si="4"/>
        <v>5.7037037049999997</v>
      </c>
      <c r="Q30" s="14">
        <v>0</v>
      </c>
      <c r="R30" s="14">
        <v>0</v>
      </c>
      <c r="S30" s="14">
        <v>0</v>
      </c>
      <c r="T30" s="18">
        <f t="shared" si="5"/>
        <v>0</v>
      </c>
      <c r="U30" s="14">
        <v>3</v>
      </c>
      <c r="V30" s="14">
        <v>0</v>
      </c>
      <c r="W30" s="14">
        <v>0</v>
      </c>
      <c r="X30" s="18">
        <v>0.34052674885516498</v>
      </c>
      <c r="Y30" s="17">
        <f t="shared" si="6"/>
        <v>0.95754513040965561</v>
      </c>
      <c r="Z30" s="14">
        <f t="shared" si="7"/>
        <v>0</v>
      </c>
      <c r="AA30" s="14">
        <f t="shared" si="8"/>
        <v>1</v>
      </c>
      <c r="AB30" s="15" t="str">
        <f t="shared" si="9"/>
        <v>Red</v>
      </c>
      <c r="AC30" s="15" t="str">
        <f t="shared" si="10"/>
        <v>Yellow</v>
      </c>
      <c r="AD30" s="15" t="str">
        <f t="shared" si="11"/>
        <v>None</v>
      </c>
      <c r="AE30" s="17">
        <f t="shared" si="12"/>
        <v>0.36842105263157893</v>
      </c>
      <c r="AF30" s="18">
        <f t="shared" si="13"/>
        <v>0</v>
      </c>
      <c r="AG30" s="18">
        <f t="shared" si="14"/>
        <v>3</v>
      </c>
      <c r="AH30" s="18">
        <f t="shared" si="15"/>
        <v>13.641403287789469</v>
      </c>
      <c r="AI30" s="18">
        <f t="shared" si="16"/>
        <v>0.6368230438551653</v>
      </c>
      <c r="AJ30" s="18">
        <f t="shared" si="17"/>
        <v>-0.72177366835536561</v>
      </c>
      <c r="AK30" s="14" t="s">
        <v>53</v>
      </c>
      <c r="AL30" s="14">
        <v>0</v>
      </c>
      <c r="AM30" s="18">
        <f t="shared" si="18"/>
        <v>0.78155555364462215</v>
      </c>
      <c r="AN30" s="17">
        <f t="shared" si="19"/>
        <v>0.95754513040965561</v>
      </c>
      <c r="AO30" s="14" t="s">
        <v>110</v>
      </c>
      <c r="AP30" s="14" t="s">
        <v>55</v>
      </c>
      <c r="AQ30" s="14">
        <v>0</v>
      </c>
      <c r="AR30" s="14">
        <v>3</v>
      </c>
      <c r="AS30" s="14">
        <v>7</v>
      </c>
      <c r="AT30" s="14">
        <v>0</v>
      </c>
    </row>
    <row r="31" spans="1:46" x14ac:dyDescent="0.55000000000000004">
      <c r="A31" s="14" t="s">
        <v>56</v>
      </c>
      <c r="B31" s="14" t="s">
        <v>57</v>
      </c>
      <c r="C31" s="15" t="s">
        <v>78</v>
      </c>
      <c r="D31" s="16">
        <v>12</v>
      </c>
      <c r="E31" s="16" t="s">
        <v>123</v>
      </c>
      <c r="F31" s="14" t="s">
        <v>124</v>
      </c>
      <c r="G31" s="14">
        <v>47</v>
      </c>
      <c r="H31" s="14">
        <v>43</v>
      </c>
      <c r="I31" s="14">
        <v>3</v>
      </c>
      <c r="J31" s="14">
        <v>0</v>
      </c>
      <c r="K31" s="14">
        <f>H31-I31-J31</f>
        <v>40</v>
      </c>
      <c r="L31" s="17">
        <f t="shared" si="2"/>
        <v>0.85106382978723405</v>
      </c>
      <c r="M31" s="15">
        <v>0.81569701100000003</v>
      </c>
      <c r="N31" s="14">
        <f t="shared" si="3"/>
        <v>6</v>
      </c>
      <c r="O31" s="17">
        <v>0.66666666699999999</v>
      </c>
      <c r="P31" s="18">
        <f t="shared" si="4"/>
        <v>4.0000000020000002</v>
      </c>
      <c r="Q31" s="14">
        <v>0</v>
      </c>
      <c r="R31" s="14">
        <v>0</v>
      </c>
      <c r="S31" s="14">
        <v>3</v>
      </c>
      <c r="T31" s="18">
        <f t="shared" si="5"/>
        <v>3</v>
      </c>
      <c r="U31" s="14">
        <v>0</v>
      </c>
      <c r="V31" s="14">
        <v>0</v>
      </c>
      <c r="W31" s="14">
        <v>0</v>
      </c>
      <c r="X31" s="18">
        <v>2.4654692225707699</v>
      </c>
      <c r="Y31" s="17">
        <f t="shared" si="6"/>
        <v>0.94754320807296244</v>
      </c>
      <c r="Z31" s="14">
        <f t="shared" si="7"/>
        <v>0</v>
      </c>
      <c r="AA31" s="14">
        <f t="shared" si="8"/>
        <v>4</v>
      </c>
      <c r="AB31" s="15" t="str">
        <f t="shared" si="9"/>
        <v>Green</v>
      </c>
      <c r="AC31" s="15" t="str">
        <f t="shared" si="10"/>
        <v>Yellow</v>
      </c>
      <c r="AD31" s="15" t="str">
        <f t="shared" si="11"/>
        <v>Category 2</v>
      </c>
      <c r="AE31" s="17">
        <f t="shared" si="12"/>
        <v>0.13043478260869565</v>
      </c>
      <c r="AF31" s="18">
        <f t="shared" si="13"/>
        <v>0</v>
      </c>
      <c r="AG31" s="18">
        <f t="shared" si="14"/>
        <v>0</v>
      </c>
      <c r="AH31" s="18">
        <f t="shared" si="15"/>
        <v>42.743063635073675</v>
      </c>
      <c r="AI31" s="18">
        <f t="shared" si="16"/>
        <v>2.4654692205707698</v>
      </c>
      <c r="AJ31" s="18">
        <f t="shared" si="17"/>
        <v>-1.7914671443555554</v>
      </c>
      <c r="AK31" s="14" t="s">
        <v>53</v>
      </c>
      <c r="AL31" s="14">
        <v>0</v>
      </c>
      <c r="AM31" s="18">
        <f t="shared" si="18"/>
        <v>3.6982038290070527</v>
      </c>
      <c r="AN31" s="17">
        <f t="shared" si="19"/>
        <v>0.94754320807296244</v>
      </c>
      <c r="AO31" s="14" t="s">
        <v>60</v>
      </c>
      <c r="AP31" s="14" t="s">
        <v>125</v>
      </c>
      <c r="AQ31" s="14">
        <v>1</v>
      </c>
      <c r="AR31" s="14">
        <v>7</v>
      </c>
      <c r="AS31" s="14">
        <v>6</v>
      </c>
      <c r="AT31" s="14">
        <v>0</v>
      </c>
    </row>
    <row r="32" spans="1:46" x14ac:dyDescent="0.55000000000000004">
      <c r="A32" s="14" t="s">
        <v>70</v>
      </c>
      <c r="B32" s="14" t="s">
        <v>126</v>
      </c>
      <c r="C32" s="15" t="s">
        <v>66</v>
      </c>
      <c r="D32" s="16">
        <v>9</v>
      </c>
      <c r="E32" s="16" t="s">
        <v>127</v>
      </c>
      <c r="F32" s="14" t="s">
        <v>128</v>
      </c>
      <c r="G32" s="14">
        <v>38</v>
      </c>
      <c r="H32" s="14">
        <v>31</v>
      </c>
      <c r="I32" s="14">
        <v>0</v>
      </c>
      <c r="J32" s="14">
        <v>1</v>
      </c>
      <c r="K32" s="14">
        <f t="shared" si="1"/>
        <v>30</v>
      </c>
      <c r="L32" s="17">
        <f t="shared" si="2"/>
        <v>0.78947368421052633</v>
      </c>
      <c r="M32" s="15">
        <v>1.278576318</v>
      </c>
      <c r="N32" s="14">
        <f t="shared" si="3"/>
        <v>11</v>
      </c>
      <c r="O32" s="17">
        <v>0.70731707300000002</v>
      </c>
      <c r="P32" s="18">
        <f t="shared" si="4"/>
        <v>7.7804878029999998</v>
      </c>
      <c r="Q32" s="14">
        <v>0</v>
      </c>
      <c r="R32" s="14">
        <v>0</v>
      </c>
      <c r="S32" s="14">
        <v>0</v>
      </c>
      <c r="T32" s="18">
        <f t="shared" si="5"/>
        <v>0</v>
      </c>
      <c r="U32" s="14">
        <v>0</v>
      </c>
      <c r="V32" s="14">
        <v>0</v>
      </c>
      <c r="W32" s="14">
        <v>0</v>
      </c>
      <c r="X32" s="18">
        <v>1.3543756733991199</v>
      </c>
      <c r="Y32" s="17">
        <f t="shared" si="6"/>
        <v>0.95858189814739159</v>
      </c>
      <c r="Z32" s="14">
        <f t="shared" si="7"/>
        <v>0</v>
      </c>
      <c r="AA32" s="14">
        <f t="shared" si="8"/>
        <v>3</v>
      </c>
      <c r="AB32" s="15" t="str">
        <f t="shared" si="9"/>
        <v>Red</v>
      </c>
      <c r="AC32" s="15" t="str">
        <f t="shared" si="10"/>
        <v>Yellow</v>
      </c>
      <c r="AD32" s="15" t="str">
        <f t="shared" si="11"/>
        <v>None</v>
      </c>
      <c r="AE32" s="17">
        <f t="shared" si="12"/>
        <v>0.26829268292682928</v>
      </c>
      <c r="AF32" s="18">
        <f t="shared" si="13"/>
        <v>0</v>
      </c>
      <c r="AG32" s="18">
        <f t="shared" si="14"/>
        <v>0</v>
      </c>
      <c r="AH32" s="18">
        <f t="shared" si="15"/>
        <v>34.558221662399987</v>
      </c>
      <c r="AI32" s="18">
        <f t="shared" si="16"/>
        <v>1.5738878703991201</v>
      </c>
      <c r="AJ32" s="18">
        <f t="shared" si="17"/>
        <v>-1.8678904672008929</v>
      </c>
      <c r="AK32" s="14" t="s">
        <v>53</v>
      </c>
      <c r="AL32" s="14">
        <v>0</v>
      </c>
      <c r="AM32" s="18">
        <f t="shared" si="18"/>
        <v>2.2251518173082756</v>
      </c>
      <c r="AN32" s="17">
        <f t="shared" si="19"/>
        <v>0.95858189814739159</v>
      </c>
      <c r="AO32" s="14" t="s">
        <v>74</v>
      </c>
      <c r="AP32" s="14" t="s">
        <v>55</v>
      </c>
      <c r="AQ32" s="14">
        <v>0</v>
      </c>
      <c r="AR32" s="14">
        <v>3</v>
      </c>
      <c r="AS32" s="14">
        <v>11</v>
      </c>
      <c r="AT32" s="14">
        <v>0</v>
      </c>
    </row>
    <row r="33" spans="1:46" x14ac:dyDescent="0.55000000000000004">
      <c r="A33" s="14" t="s">
        <v>56</v>
      </c>
      <c r="B33" s="14" t="s">
        <v>57</v>
      </c>
      <c r="C33" s="15" t="s">
        <v>66</v>
      </c>
      <c r="D33" s="16">
        <v>6</v>
      </c>
      <c r="E33" s="16" t="s">
        <v>129</v>
      </c>
      <c r="F33" s="14" t="s">
        <v>130</v>
      </c>
      <c r="G33" s="14">
        <v>17</v>
      </c>
      <c r="H33" s="14">
        <v>15</v>
      </c>
      <c r="I33" s="14">
        <v>0</v>
      </c>
      <c r="J33" s="14">
        <v>0</v>
      </c>
      <c r="K33" s="14">
        <f>H33-I33-J33</f>
        <v>15</v>
      </c>
      <c r="L33" s="17">
        <f t="shared" si="2"/>
        <v>0.88235294117647056</v>
      </c>
      <c r="M33" s="15">
        <v>1.170133619</v>
      </c>
      <c r="N33" s="14">
        <f t="shared" si="3"/>
        <v>2</v>
      </c>
      <c r="O33" s="17">
        <v>0.92</v>
      </c>
      <c r="P33" s="18">
        <f t="shared" si="4"/>
        <v>1.84</v>
      </c>
      <c r="Q33" s="14">
        <v>1</v>
      </c>
      <c r="R33" s="14">
        <v>0</v>
      </c>
      <c r="S33" s="14">
        <v>0</v>
      </c>
      <c r="T33" s="18">
        <f t="shared" si="5"/>
        <v>0.92</v>
      </c>
      <c r="U33" s="14">
        <v>0</v>
      </c>
      <c r="V33" s="14">
        <v>0</v>
      </c>
      <c r="W33" s="14">
        <v>0</v>
      </c>
      <c r="X33" s="18">
        <v>0.65474457864032698</v>
      </c>
      <c r="Y33" s="17">
        <f t="shared" si="6"/>
        <v>1.0061914953740985</v>
      </c>
      <c r="Z33" s="14">
        <f t="shared" si="7"/>
        <v>0</v>
      </c>
      <c r="AA33" s="14">
        <f t="shared" si="8"/>
        <v>0</v>
      </c>
      <c r="AB33" s="15" t="str">
        <f t="shared" si="9"/>
        <v>Green</v>
      </c>
      <c r="AC33" s="15" t="str">
        <f t="shared" si="10"/>
        <v>Yellow</v>
      </c>
      <c r="AD33" s="15" t="str">
        <f t="shared" si="11"/>
        <v>Category 2</v>
      </c>
      <c r="AE33" s="17">
        <f t="shared" si="12"/>
        <v>0.11764705882352941</v>
      </c>
      <c r="AF33" s="18">
        <f t="shared" si="13"/>
        <v>0.92</v>
      </c>
      <c r="AG33" s="18">
        <f t="shared" si="14"/>
        <v>0</v>
      </c>
      <c r="AH33" s="18">
        <f t="shared" si="15"/>
        <v>15.460257059494733</v>
      </c>
      <c r="AI33" s="18">
        <f t="shared" si="16"/>
        <v>-0.10525542135967314</v>
      </c>
      <c r="AJ33" s="18">
        <f t="shared" si="17"/>
        <v>-1.6449983618649402</v>
      </c>
      <c r="AK33" s="14" t="s">
        <v>53</v>
      </c>
      <c r="AL33" s="14">
        <v>0</v>
      </c>
      <c r="AM33" s="18">
        <f t="shared" si="18"/>
        <v>-0.11440806669529689</v>
      </c>
      <c r="AN33" s="17">
        <f t="shared" si="19"/>
        <v>1.0061914953740985</v>
      </c>
      <c r="AO33" s="14" t="s">
        <v>60</v>
      </c>
      <c r="AP33" s="14" t="s">
        <v>55</v>
      </c>
      <c r="AQ33" s="14">
        <v>1</v>
      </c>
      <c r="AR33" s="14">
        <v>3</v>
      </c>
      <c r="AS33" s="14">
        <v>2</v>
      </c>
      <c r="AT33" s="14">
        <v>0</v>
      </c>
    </row>
    <row r="34" spans="1:46" x14ac:dyDescent="0.55000000000000004">
      <c r="A34" s="14" t="s">
        <v>56</v>
      </c>
      <c r="B34" s="14" t="s">
        <v>65</v>
      </c>
      <c r="C34" s="15" t="s">
        <v>66</v>
      </c>
      <c r="D34" s="16">
        <v>6</v>
      </c>
      <c r="E34" s="16" t="s">
        <v>131</v>
      </c>
      <c r="F34" s="14" t="s">
        <v>132</v>
      </c>
      <c r="G34" s="14">
        <v>20</v>
      </c>
      <c r="H34" s="14">
        <v>19</v>
      </c>
      <c r="I34" s="14">
        <v>0</v>
      </c>
      <c r="J34" s="14">
        <v>0</v>
      </c>
      <c r="K34" s="14">
        <f>H34-I34-J34</f>
        <v>19</v>
      </c>
      <c r="L34" s="17">
        <f t="shared" si="2"/>
        <v>0.95</v>
      </c>
      <c r="M34" s="15">
        <v>1.6547148949999999</v>
      </c>
      <c r="N34" s="14">
        <f t="shared" si="3"/>
        <v>7</v>
      </c>
      <c r="O34" s="17">
        <v>0.8125</v>
      </c>
      <c r="P34" s="18">
        <f t="shared" si="4"/>
        <v>5.6875</v>
      </c>
      <c r="Q34" s="14">
        <v>0</v>
      </c>
      <c r="R34" s="14">
        <v>0</v>
      </c>
      <c r="S34" s="14">
        <v>0</v>
      </c>
      <c r="T34" s="18">
        <f t="shared" si="5"/>
        <v>0</v>
      </c>
      <c r="U34" s="14">
        <v>0</v>
      </c>
      <c r="V34" s="14">
        <v>0</v>
      </c>
      <c r="W34" s="14">
        <v>0</v>
      </c>
      <c r="X34" s="18">
        <v>1.4850470143288399</v>
      </c>
      <c r="Y34" s="17">
        <f t="shared" si="6"/>
        <v>1.1601226492835581</v>
      </c>
      <c r="Z34" s="14">
        <f t="shared" si="7"/>
        <v>0</v>
      </c>
      <c r="AA34" s="14">
        <f t="shared" si="8"/>
        <v>0</v>
      </c>
      <c r="AB34" s="15" t="str">
        <f t="shared" si="9"/>
        <v>Yellow</v>
      </c>
      <c r="AC34" s="15" t="str">
        <f t="shared" si="10"/>
        <v>Yellow</v>
      </c>
      <c r="AD34" s="15" t="str">
        <f t="shared" si="11"/>
        <v>Category 1</v>
      </c>
      <c r="AE34" s="17">
        <f t="shared" si="12"/>
        <v>0.26923076923076922</v>
      </c>
      <c r="AF34" s="18">
        <f t="shared" si="13"/>
        <v>0</v>
      </c>
      <c r="AG34" s="18">
        <f t="shared" si="14"/>
        <v>0</v>
      </c>
      <c r="AH34" s="18">
        <f t="shared" si="15"/>
        <v>18.188537717052625</v>
      </c>
      <c r="AI34" s="18">
        <f t="shared" si="16"/>
        <v>-3.2024529856711599</v>
      </c>
      <c r="AJ34" s="18">
        <f t="shared" si="17"/>
        <v>-5.0139152686185344</v>
      </c>
      <c r="AK34" s="14" t="s">
        <v>53</v>
      </c>
      <c r="AL34" s="14">
        <v>0</v>
      </c>
      <c r="AM34" s="18">
        <f t="shared" si="18"/>
        <v>-3.9414805977491199</v>
      </c>
      <c r="AN34" s="17">
        <f t="shared" si="19"/>
        <v>1.1601226492835581</v>
      </c>
      <c r="AO34" s="14" t="s">
        <v>69</v>
      </c>
      <c r="AP34" s="14" t="s">
        <v>55</v>
      </c>
      <c r="AQ34" s="14">
        <v>2</v>
      </c>
      <c r="AR34" s="14">
        <v>3</v>
      </c>
      <c r="AS34" s="14">
        <v>7</v>
      </c>
      <c r="AT34" s="14">
        <v>0</v>
      </c>
    </row>
    <row r="35" spans="1:46" x14ac:dyDescent="0.55000000000000004">
      <c r="A35" s="14" t="s">
        <v>70</v>
      </c>
      <c r="B35" s="14" t="s">
        <v>118</v>
      </c>
      <c r="C35" s="15" t="s">
        <v>66</v>
      </c>
      <c r="D35" s="16">
        <v>6</v>
      </c>
      <c r="E35" s="16" t="s">
        <v>133</v>
      </c>
      <c r="F35" s="14" t="s">
        <v>134</v>
      </c>
      <c r="G35" s="14">
        <v>58</v>
      </c>
      <c r="H35" s="14">
        <v>46</v>
      </c>
      <c r="I35" s="14">
        <v>0</v>
      </c>
      <c r="J35" s="14">
        <v>0</v>
      </c>
      <c r="K35" s="14">
        <f t="shared" si="1"/>
        <v>46</v>
      </c>
      <c r="L35" s="17">
        <f t="shared" si="2"/>
        <v>0.7931034482758621</v>
      </c>
      <c r="M35" s="15">
        <v>1.6192866379999999</v>
      </c>
      <c r="N35" s="14">
        <f t="shared" si="3"/>
        <v>13</v>
      </c>
      <c r="O35" s="17">
        <v>0.78260869600000005</v>
      </c>
      <c r="P35" s="18">
        <f t="shared" si="4"/>
        <v>10.173913048000001</v>
      </c>
      <c r="Q35" s="14">
        <v>0</v>
      </c>
      <c r="R35" s="14">
        <v>0</v>
      </c>
      <c r="S35" s="14">
        <v>0</v>
      </c>
      <c r="T35" s="18">
        <f t="shared" si="5"/>
        <v>0</v>
      </c>
      <c r="U35" s="14">
        <v>0</v>
      </c>
      <c r="V35" s="14">
        <v>0</v>
      </c>
      <c r="W35" s="14">
        <v>0</v>
      </c>
      <c r="X35" s="18">
        <v>1.88865342165351</v>
      </c>
      <c r="Y35" s="17">
        <f t="shared" si="6"/>
        <v>0.9359527521783878</v>
      </c>
      <c r="Z35" s="14">
        <f t="shared" si="7"/>
        <v>0</v>
      </c>
      <c r="AA35" s="14">
        <f t="shared" si="8"/>
        <v>5</v>
      </c>
      <c r="AB35" s="15" t="str">
        <f t="shared" si="9"/>
        <v>Red</v>
      </c>
      <c r="AC35" s="15" t="str">
        <f t="shared" si="10"/>
        <v>Yellow</v>
      </c>
      <c r="AD35" s="15" t="str">
        <f t="shared" si="11"/>
        <v>None</v>
      </c>
      <c r="AE35" s="17">
        <f t="shared" si="12"/>
        <v>0.22033898305084745</v>
      </c>
      <c r="AF35" s="18">
        <f t="shared" si="13"/>
        <v>0</v>
      </c>
      <c r="AG35" s="18">
        <f t="shared" si="14"/>
        <v>0</v>
      </c>
      <c r="AH35" s="18">
        <f t="shared" si="15"/>
        <v>52.746759379452619</v>
      </c>
      <c r="AI35" s="18">
        <f t="shared" si="16"/>
        <v>3.714740373653509</v>
      </c>
      <c r="AJ35" s="18">
        <f t="shared" si="17"/>
        <v>-1.5385002468938715</v>
      </c>
      <c r="AK35" s="14" t="s">
        <v>53</v>
      </c>
      <c r="AL35" s="14">
        <v>0</v>
      </c>
      <c r="AM35" s="18">
        <f t="shared" si="18"/>
        <v>4.746612697558767</v>
      </c>
      <c r="AN35" s="17">
        <f t="shared" si="19"/>
        <v>0.9359527521783878</v>
      </c>
      <c r="AO35" s="14" t="s">
        <v>117</v>
      </c>
      <c r="AP35" s="14" t="s">
        <v>55</v>
      </c>
      <c r="AQ35" s="14">
        <v>0</v>
      </c>
      <c r="AR35" s="14">
        <v>3</v>
      </c>
      <c r="AS35" s="14">
        <v>13</v>
      </c>
      <c r="AT35" s="14">
        <v>0</v>
      </c>
    </row>
    <row r="36" spans="1:46" x14ac:dyDescent="0.55000000000000004">
      <c r="A36" s="14" t="s">
        <v>56</v>
      </c>
      <c r="B36" s="14" t="s">
        <v>61</v>
      </c>
      <c r="C36" s="15" t="s">
        <v>78</v>
      </c>
      <c r="D36" s="16">
        <v>5</v>
      </c>
      <c r="E36" s="16" t="s">
        <v>135</v>
      </c>
      <c r="F36" s="14" t="s">
        <v>136</v>
      </c>
      <c r="G36" s="14">
        <v>17</v>
      </c>
      <c r="H36" s="14">
        <v>16</v>
      </c>
      <c r="I36" s="14">
        <v>0</v>
      </c>
      <c r="J36" s="14">
        <v>0</v>
      </c>
      <c r="K36" s="14">
        <f>H36-I36-J36</f>
        <v>16</v>
      </c>
      <c r="L36" s="17">
        <f t="shared" si="2"/>
        <v>0.94117647058823528</v>
      </c>
      <c r="M36" s="15">
        <v>0.84834262199999999</v>
      </c>
      <c r="N36" s="14">
        <f t="shared" si="3"/>
        <v>3</v>
      </c>
      <c r="O36" s="17">
        <v>0.875</v>
      </c>
      <c r="P36" s="18">
        <f t="shared" si="4"/>
        <v>2.625</v>
      </c>
      <c r="Q36" s="14">
        <v>0</v>
      </c>
      <c r="R36" s="14">
        <v>0</v>
      </c>
      <c r="S36" s="14">
        <v>1</v>
      </c>
      <c r="T36" s="18">
        <f t="shared" si="5"/>
        <v>1</v>
      </c>
      <c r="U36" s="14">
        <v>1</v>
      </c>
      <c r="V36" s="14">
        <v>0</v>
      </c>
      <c r="W36" s="14">
        <v>1</v>
      </c>
      <c r="X36" s="18">
        <v>0.60940025680293797</v>
      </c>
      <c r="Y36" s="17">
        <f t="shared" si="6"/>
        <v>1.0009176319527684</v>
      </c>
      <c r="Z36" s="14">
        <f t="shared" si="7"/>
        <v>0</v>
      </c>
      <c r="AA36" s="14">
        <f t="shared" si="8"/>
        <v>0</v>
      </c>
      <c r="AB36" s="15" t="str">
        <f t="shared" si="9"/>
        <v>Yellow</v>
      </c>
      <c r="AC36" s="15" t="str">
        <f t="shared" si="10"/>
        <v>Yellow</v>
      </c>
      <c r="AD36" s="15" t="str">
        <f t="shared" si="11"/>
        <v>Category 1</v>
      </c>
      <c r="AE36" s="17">
        <f t="shared" si="12"/>
        <v>0.15789473684210525</v>
      </c>
      <c r="AF36" s="18">
        <f t="shared" si="13"/>
        <v>0</v>
      </c>
      <c r="AG36" s="18">
        <f t="shared" si="14"/>
        <v>2</v>
      </c>
      <c r="AH36" s="18">
        <f t="shared" si="15"/>
        <v>15.460257059494733</v>
      </c>
      <c r="AI36" s="18">
        <f t="shared" si="16"/>
        <v>-1.5599743197062033E-2</v>
      </c>
      <c r="AJ36" s="18">
        <f t="shared" si="17"/>
        <v>-1.555342683702329</v>
      </c>
      <c r="AK36" s="14" t="s">
        <v>53</v>
      </c>
      <c r="AL36" s="14">
        <v>0</v>
      </c>
      <c r="AM36" s="18">
        <f t="shared" si="18"/>
        <v>-1.7828277939499464E-2</v>
      </c>
      <c r="AN36" s="17">
        <f t="shared" si="19"/>
        <v>1.0009176319527684</v>
      </c>
      <c r="AO36" s="14" t="s">
        <v>64</v>
      </c>
      <c r="AP36" s="14" t="s">
        <v>55</v>
      </c>
      <c r="AQ36" s="14">
        <v>2</v>
      </c>
      <c r="AR36" s="14">
        <v>7</v>
      </c>
      <c r="AS36" s="14">
        <v>3</v>
      </c>
      <c r="AT36" s="14">
        <v>0</v>
      </c>
    </row>
    <row r="37" spans="1:46" x14ac:dyDescent="0.55000000000000004">
      <c r="A37" s="14" t="s">
        <v>56</v>
      </c>
      <c r="B37" s="14" t="s">
        <v>61</v>
      </c>
      <c r="C37" s="15" t="s">
        <v>78</v>
      </c>
      <c r="D37" s="16">
        <v>6</v>
      </c>
      <c r="E37" s="16" t="s">
        <v>137</v>
      </c>
      <c r="F37" s="14" t="s">
        <v>138</v>
      </c>
      <c r="G37" s="14">
        <v>17</v>
      </c>
      <c r="H37" s="14">
        <v>14</v>
      </c>
      <c r="I37" s="14">
        <v>0</v>
      </c>
      <c r="J37" s="14">
        <v>0</v>
      </c>
      <c r="K37" s="14">
        <f t="shared" si="1"/>
        <v>14</v>
      </c>
      <c r="L37" s="17">
        <f t="shared" si="2"/>
        <v>0.82352941176470584</v>
      </c>
      <c r="M37" s="15">
        <v>0.82035965399999999</v>
      </c>
      <c r="N37" s="14">
        <f t="shared" si="3"/>
        <v>2</v>
      </c>
      <c r="O37" s="17">
        <v>0.84615384599999999</v>
      </c>
      <c r="P37" s="18">
        <f t="shared" si="4"/>
        <v>1.692307692</v>
      </c>
      <c r="Q37" s="14">
        <v>1</v>
      </c>
      <c r="R37" s="14">
        <v>0</v>
      </c>
      <c r="S37" s="14">
        <v>0</v>
      </c>
      <c r="T37" s="18">
        <f t="shared" si="5"/>
        <v>0.84615384599999999</v>
      </c>
      <c r="U37" s="14">
        <v>0</v>
      </c>
      <c r="V37" s="14">
        <v>0</v>
      </c>
      <c r="W37" s="14">
        <v>0</v>
      </c>
      <c r="X37" s="18">
        <v>0.55671144513553805</v>
      </c>
      <c r="Y37" s="17">
        <f t="shared" si="6"/>
        <v>0.940102946639086</v>
      </c>
      <c r="Z37" s="14">
        <f t="shared" si="7"/>
        <v>0</v>
      </c>
      <c r="AA37" s="14">
        <f t="shared" si="8"/>
        <v>2</v>
      </c>
      <c r="AB37" s="15" t="str">
        <f t="shared" si="9"/>
        <v>Green</v>
      </c>
      <c r="AC37" s="15" t="str">
        <f t="shared" si="10"/>
        <v>Yellow</v>
      </c>
      <c r="AD37" s="15" t="str">
        <f t="shared" si="11"/>
        <v>None</v>
      </c>
      <c r="AE37" s="17">
        <f t="shared" si="12"/>
        <v>0.125</v>
      </c>
      <c r="AF37" s="18">
        <f t="shared" si="13"/>
        <v>0.84615384599999999</v>
      </c>
      <c r="AG37" s="18">
        <f t="shared" si="14"/>
        <v>0</v>
      </c>
      <c r="AH37" s="18">
        <f t="shared" si="15"/>
        <v>15.460257059494733</v>
      </c>
      <c r="AI37" s="18">
        <f t="shared" si="16"/>
        <v>1.0182499071355382</v>
      </c>
      <c r="AJ37" s="18">
        <f t="shared" si="17"/>
        <v>-0.52149303336972885</v>
      </c>
      <c r="AK37" s="14" t="s">
        <v>53</v>
      </c>
      <c r="AL37" s="14">
        <v>0</v>
      </c>
      <c r="AM37" s="18">
        <f t="shared" si="18"/>
        <v>1.2033862541062517</v>
      </c>
      <c r="AN37" s="17">
        <f t="shared" si="19"/>
        <v>0.940102946639086</v>
      </c>
      <c r="AO37" s="14" t="s">
        <v>64</v>
      </c>
      <c r="AP37" s="14" t="s">
        <v>55</v>
      </c>
      <c r="AQ37" s="14">
        <v>0</v>
      </c>
      <c r="AR37" s="14">
        <v>7</v>
      </c>
      <c r="AS37" s="14">
        <v>2</v>
      </c>
      <c r="AT37" s="14">
        <v>0</v>
      </c>
    </row>
    <row r="38" spans="1:46" x14ac:dyDescent="0.55000000000000004">
      <c r="A38" s="14" t="s">
        <v>48</v>
      </c>
      <c r="B38" s="14" t="s">
        <v>49</v>
      </c>
      <c r="C38" s="15" t="s">
        <v>78</v>
      </c>
      <c r="D38" s="16">
        <v>7</v>
      </c>
      <c r="E38" s="16" t="s">
        <v>139</v>
      </c>
      <c r="F38" s="14" t="s">
        <v>140</v>
      </c>
      <c r="G38" s="14">
        <v>19</v>
      </c>
      <c r="H38" s="14">
        <v>17</v>
      </c>
      <c r="I38" s="14">
        <v>0</v>
      </c>
      <c r="J38" s="14">
        <v>0</v>
      </c>
      <c r="K38" s="14">
        <f>H38-I38-J38</f>
        <v>17</v>
      </c>
      <c r="L38" s="17">
        <f t="shared" si="2"/>
        <v>0.89473684210526316</v>
      </c>
      <c r="M38" s="15">
        <v>1.1750855579999999</v>
      </c>
      <c r="N38" s="14">
        <f t="shared" si="3"/>
        <v>6</v>
      </c>
      <c r="O38" s="17">
        <v>0.869565217</v>
      </c>
      <c r="P38" s="18">
        <f t="shared" si="4"/>
        <v>5.2173913020000002</v>
      </c>
      <c r="Q38" s="14">
        <v>1</v>
      </c>
      <c r="R38" s="14">
        <v>0</v>
      </c>
      <c r="S38" s="14">
        <v>0</v>
      </c>
      <c r="T38" s="18">
        <f t="shared" si="5"/>
        <v>0.869565217</v>
      </c>
      <c r="U38" s="14">
        <v>3</v>
      </c>
      <c r="V38" s="14">
        <v>0</v>
      </c>
      <c r="W38" s="14">
        <v>0</v>
      </c>
      <c r="X38" s="18">
        <v>1.34699668677729</v>
      </c>
      <c r="Y38" s="17">
        <f t="shared" si="6"/>
        <v>0.98631367538014258</v>
      </c>
      <c r="Z38" s="14">
        <f t="shared" si="7"/>
        <v>0</v>
      </c>
      <c r="AA38" s="14">
        <f t="shared" si="8"/>
        <v>1</v>
      </c>
      <c r="AB38" s="15" t="str">
        <f t="shared" si="9"/>
        <v>Green</v>
      </c>
      <c r="AC38" s="15" t="str">
        <f t="shared" si="10"/>
        <v>Yellow</v>
      </c>
      <c r="AD38" s="15" t="str">
        <f t="shared" si="11"/>
        <v>Category 2</v>
      </c>
      <c r="AE38" s="17">
        <f t="shared" si="12"/>
        <v>0.2608695652173913</v>
      </c>
      <c r="AF38" s="18">
        <f t="shared" si="13"/>
        <v>0.869565217</v>
      </c>
      <c r="AG38" s="18">
        <f t="shared" si="14"/>
        <v>3</v>
      </c>
      <c r="AH38" s="18">
        <f t="shared" si="15"/>
        <v>17.279110831199993</v>
      </c>
      <c r="AI38" s="18">
        <f t="shared" si="16"/>
        <v>0.26004016777728989</v>
      </c>
      <c r="AJ38" s="18">
        <f t="shared" si="17"/>
        <v>-1.4608490010227166</v>
      </c>
      <c r="AK38" s="14" t="s">
        <v>53</v>
      </c>
      <c r="AL38" s="14">
        <v>0</v>
      </c>
      <c r="AM38" s="18">
        <f t="shared" si="18"/>
        <v>0.29904619307845415</v>
      </c>
      <c r="AN38" s="17">
        <f t="shared" si="19"/>
        <v>0.98631367538014258</v>
      </c>
      <c r="AO38" s="14" t="s">
        <v>110</v>
      </c>
      <c r="AP38" s="14" t="s">
        <v>55</v>
      </c>
      <c r="AQ38" s="14">
        <v>1</v>
      </c>
      <c r="AR38" s="14">
        <v>7</v>
      </c>
      <c r="AS38" s="14">
        <v>6</v>
      </c>
      <c r="AT38" s="14">
        <v>0</v>
      </c>
    </row>
    <row r="39" spans="1:46" x14ac:dyDescent="0.55000000000000004">
      <c r="A39" s="14" t="s">
        <v>48</v>
      </c>
      <c r="B39" s="14" t="s">
        <v>141</v>
      </c>
      <c r="C39" s="15" t="s">
        <v>66</v>
      </c>
      <c r="D39" s="16">
        <v>6</v>
      </c>
      <c r="E39" s="16" t="s">
        <v>142</v>
      </c>
      <c r="F39" s="14" t="s">
        <v>143</v>
      </c>
      <c r="G39" s="14">
        <v>22</v>
      </c>
      <c r="H39" s="14">
        <v>16</v>
      </c>
      <c r="I39" s="14">
        <v>0</v>
      </c>
      <c r="J39" s="14">
        <v>0</v>
      </c>
      <c r="K39" s="14">
        <f t="shared" si="1"/>
        <v>16</v>
      </c>
      <c r="L39" s="17">
        <f t="shared" si="2"/>
        <v>0.72727272727272729</v>
      </c>
      <c r="M39" s="15">
        <v>1.7040586099999999</v>
      </c>
      <c r="N39" s="14">
        <f t="shared" si="3"/>
        <v>11</v>
      </c>
      <c r="O39" s="17">
        <v>0.79411764699999998</v>
      </c>
      <c r="P39" s="18">
        <f t="shared" si="4"/>
        <v>8.7352941170000005</v>
      </c>
      <c r="Q39" s="14">
        <v>0</v>
      </c>
      <c r="R39" s="14">
        <v>0</v>
      </c>
      <c r="S39" s="14">
        <v>0</v>
      </c>
      <c r="T39" s="18">
        <f t="shared" si="5"/>
        <v>0</v>
      </c>
      <c r="U39" s="14">
        <v>0</v>
      </c>
      <c r="V39" s="14">
        <v>0</v>
      </c>
      <c r="W39" s="14">
        <v>0</v>
      </c>
      <c r="X39" s="18">
        <v>1.1993308666218601</v>
      </c>
      <c r="Y39" s="17">
        <f t="shared" si="6"/>
        <v>1.0698165113808247</v>
      </c>
      <c r="Z39" s="14">
        <f t="shared" si="7"/>
        <v>0</v>
      </c>
      <c r="AA39" s="14">
        <f t="shared" si="8"/>
        <v>0</v>
      </c>
      <c r="AB39" s="15" t="str">
        <f t="shared" si="9"/>
        <v>Red</v>
      </c>
      <c r="AC39" s="15" t="str">
        <f t="shared" si="10"/>
        <v>Yellow</v>
      </c>
      <c r="AD39" s="15" t="str">
        <f t="shared" si="11"/>
        <v>None</v>
      </c>
      <c r="AE39" s="17">
        <f t="shared" si="12"/>
        <v>0.40740740740740738</v>
      </c>
      <c r="AF39" s="18">
        <f t="shared" si="13"/>
        <v>0</v>
      </c>
      <c r="AG39" s="18">
        <f t="shared" si="14"/>
        <v>0</v>
      </c>
      <c r="AH39" s="18">
        <f t="shared" si="15"/>
        <v>20.007391488757889</v>
      </c>
      <c r="AI39" s="18">
        <f t="shared" si="16"/>
        <v>-1.5359632503781404</v>
      </c>
      <c r="AJ39" s="18">
        <f t="shared" si="17"/>
        <v>-3.5285717616202508</v>
      </c>
      <c r="AK39" s="14" t="s">
        <v>53</v>
      </c>
      <c r="AL39" s="14">
        <v>0</v>
      </c>
      <c r="AM39" s="18">
        <f t="shared" si="18"/>
        <v>-1.9341759450638936</v>
      </c>
      <c r="AN39" s="17">
        <f t="shared" si="19"/>
        <v>1.0698165113808247</v>
      </c>
      <c r="AO39" s="14" t="s">
        <v>114</v>
      </c>
      <c r="AP39" s="14" t="s">
        <v>55</v>
      </c>
      <c r="AQ39" s="14">
        <v>0</v>
      </c>
      <c r="AR39" s="14">
        <v>3</v>
      </c>
      <c r="AS39" s="14">
        <v>11</v>
      </c>
      <c r="AT39" s="14">
        <v>0</v>
      </c>
    </row>
    <row r="40" spans="1:46" x14ac:dyDescent="0.55000000000000004">
      <c r="A40" s="14" t="s">
        <v>56</v>
      </c>
      <c r="B40" s="14" t="s">
        <v>61</v>
      </c>
      <c r="C40" s="15" t="s">
        <v>66</v>
      </c>
      <c r="D40" s="16">
        <v>5</v>
      </c>
      <c r="E40" s="16" t="s">
        <v>144</v>
      </c>
      <c r="F40" s="14" t="s">
        <v>145</v>
      </c>
      <c r="G40" s="14">
        <v>15</v>
      </c>
      <c r="H40" s="14">
        <v>10</v>
      </c>
      <c r="I40" s="14">
        <v>0</v>
      </c>
      <c r="J40" s="14">
        <v>0</v>
      </c>
      <c r="K40" s="14">
        <f t="shared" si="1"/>
        <v>10</v>
      </c>
      <c r="L40" s="17">
        <f t="shared" si="2"/>
        <v>0.66666666666666663</v>
      </c>
      <c r="M40" s="15">
        <v>1.5620807670000001</v>
      </c>
      <c r="N40" s="14">
        <f t="shared" si="3"/>
        <v>4</v>
      </c>
      <c r="O40" s="17">
        <v>0.95238095199999995</v>
      </c>
      <c r="P40" s="18">
        <f t="shared" si="4"/>
        <v>3.8095238079999998</v>
      </c>
      <c r="Q40" s="14">
        <v>1</v>
      </c>
      <c r="R40" s="14">
        <v>0</v>
      </c>
      <c r="S40" s="14">
        <v>0</v>
      </c>
      <c r="T40" s="18">
        <f t="shared" si="5"/>
        <v>0.95238095199999995</v>
      </c>
      <c r="U40" s="14">
        <v>0</v>
      </c>
      <c r="V40" s="14">
        <v>0</v>
      </c>
      <c r="W40" s="14">
        <v>0</v>
      </c>
      <c r="X40" s="18">
        <v>0.49573776271450298</v>
      </c>
      <c r="Y40" s="17">
        <f t="shared" si="6"/>
        <v>0.95107779981903318</v>
      </c>
      <c r="Z40" s="14">
        <f t="shared" si="7"/>
        <v>0</v>
      </c>
      <c r="AA40" s="14">
        <f t="shared" si="8"/>
        <v>1</v>
      </c>
      <c r="AB40" s="15" t="str">
        <f t="shared" si="9"/>
        <v>Red</v>
      </c>
      <c r="AC40" s="15" t="str">
        <f t="shared" si="10"/>
        <v>Yellow</v>
      </c>
      <c r="AD40" s="15" t="str">
        <f t="shared" si="11"/>
        <v>None</v>
      </c>
      <c r="AE40" s="17">
        <f t="shared" si="12"/>
        <v>0.2857142857142857</v>
      </c>
      <c r="AF40" s="18">
        <f t="shared" si="13"/>
        <v>0.95238095199999995</v>
      </c>
      <c r="AG40" s="18">
        <f t="shared" si="14"/>
        <v>0</v>
      </c>
      <c r="AH40" s="18">
        <f t="shared" si="15"/>
        <v>13.641403287789469</v>
      </c>
      <c r="AI40" s="18">
        <f t="shared" si="16"/>
        <v>0.73383300271450325</v>
      </c>
      <c r="AJ40" s="18">
        <f t="shared" si="17"/>
        <v>-0.62476370949602766</v>
      </c>
      <c r="AK40" s="14" t="s">
        <v>53</v>
      </c>
      <c r="AL40" s="14">
        <v>0</v>
      </c>
      <c r="AM40" s="18">
        <f t="shared" si="18"/>
        <v>0.77052465315843832</v>
      </c>
      <c r="AN40" s="17">
        <f t="shared" si="19"/>
        <v>0.95107779981903318</v>
      </c>
      <c r="AO40" s="14" t="s">
        <v>69</v>
      </c>
      <c r="AP40" s="14" t="s">
        <v>55</v>
      </c>
      <c r="AQ40" s="14">
        <v>0</v>
      </c>
      <c r="AR40" s="14">
        <v>3</v>
      </c>
      <c r="AS40" s="14">
        <v>4</v>
      </c>
      <c r="AT40" s="14">
        <v>0</v>
      </c>
    </row>
    <row r="41" spans="1:46" x14ac:dyDescent="0.55000000000000004">
      <c r="A41" s="14" t="s">
        <v>56</v>
      </c>
      <c r="B41" s="14" t="s">
        <v>61</v>
      </c>
      <c r="C41" s="15" t="s">
        <v>66</v>
      </c>
      <c r="D41" s="16">
        <v>5</v>
      </c>
      <c r="E41" s="16" t="s">
        <v>146</v>
      </c>
      <c r="F41" s="14" t="s">
        <v>147</v>
      </c>
      <c r="G41" s="14">
        <v>22</v>
      </c>
      <c r="H41" s="14">
        <v>15</v>
      </c>
      <c r="I41" s="14">
        <v>0</v>
      </c>
      <c r="J41" s="14">
        <v>0</v>
      </c>
      <c r="K41" s="14">
        <f t="shared" si="1"/>
        <v>15</v>
      </c>
      <c r="L41" s="17">
        <f t="shared" si="2"/>
        <v>0.68181818181818177</v>
      </c>
      <c r="M41" s="15">
        <v>1.557152635</v>
      </c>
      <c r="N41" s="14">
        <f t="shared" si="3"/>
        <v>7</v>
      </c>
      <c r="O41" s="17">
        <v>0.72727272700000001</v>
      </c>
      <c r="P41" s="18">
        <f t="shared" si="4"/>
        <v>5.0909090890000002</v>
      </c>
      <c r="Q41" s="14">
        <v>5</v>
      </c>
      <c r="R41" s="14">
        <v>0</v>
      </c>
      <c r="S41" s="14">
        <v>0</v>
      </c>
      <c r="T41" s="18">
        <f t="shared" si="5"/>
        <v>3.6363636349999999</v>
      </c>
      <c r="U41" s="14">
        <v>0</v>
      </c>
      <c r="V41" s="14">
        <v>0</v>
      </c>
      <c r="W41" s="14">
        <v>0</v>
      </c>
      <c r="X41" s="18">
        <v>2.3269840232687602</v>
      </c>
      <c r="Y41" s="17">
        <f t="shared" si="6"/>
        <v>0.97274039548778357</v>
      </c>
      <c r="Z41" s="14">
        <f t="shared" si="7"/>
        <v>0</v>
      </c>
      <c r="AA41" s="14">
        <f t="shared" si="8"/>
        <v>1</v>
      </c>
      <c r="AB41" s="15" t="str">
        <f t="shared" si="9"/>
        <v>Red</v>
      </c>
      <c r="AC41" s="15" t="str">
        <f t="shared" si="10"/>
        <v>Yellow</v>
      </c>
      <c r="AD41" s="15" t="str">
        <f t="shared" si="11"/>
        <v>None</v>
      </c>
      <c r="AE41" s="17">
        <f t="shared" si="12"/>
        <v>0.31818181818181818</v>
      </c>
      <c r="AF41" s="18">
        <f t="shared" si="13"/>
        <v>3.6363636349999999</v>
      </c>
      <c r="AG41" s="18">
        <f t="shared" si="14"/>
        <v>0</v>
      </c>
      <c r="AH41" s="18">
        <f t="shared" si="15"/>
        <v>20.007391488757889</v>
      </c>
      <c r="AI41" s="18">
        <f t="shared" si="16"/>
        <v>0.5997112992687601</v>
      </c>
      <c r="AJ41" s="18">
        <f t="shared" si="17"/>
        <v>-1.3928972119733505</v>
      </c>
      <c r="AK41" s="14" t="s">
        <v>53</v>
      </c>
      <c r="AL41" s="14">
        <v>0</v>
      </c>
      <c r="AM41" s="18">
        <f t="shared" si="18"/>
        <v>0.82460303680377123</v>
      </c>
      <c r="AN41" s="17">
        <f t="shared" si="19"/>
        <v>0.97274039548778357</v>
      </c>
      <c r="AO41" s="14" t="s">
        <v>64</v>
      </c>
      <c r="AP41" s="14" t="s">
        <v>55</v>
      </c>
      <c r="AQ41" s="14">
        <v>0</v>
      </c>
      <c r="AR41" s="14">
        <v>3</v>
      </c>
      <c r="AS41" s="14">
        <v>7</v>
      </c>
      <c r="AT41" s="14">
        <v>0</v>
      </c>
    </row>
    <row r="42" spans="1:46" x14ac:dyDescent="0.55000000000000004">
      <c r="A42" s="14" t="s">
        <v>56</v>
      </c>
      <c r="B42" s="14" t="s">
        <v>57</v>
      </c>
      <c r="C42" s="15" t="s">
        <v>66</v>
      </c>
      <c r="D42" s="16">
        <v>8</v>
      </c>
      <c r="E42" s="16" t="s">
        <v>148</v>
      </c>
      <c r="F42" s="14" t="s">
        <v>149</v>
      </c>
      <c r="G42" s="14">
        <v>30</v>
      </c>
      <c r="H42" s="14">
        <v>20</v>
      </c>
      <c r="I42" s="14">
        <v>0</v>
      </c>
      <c r="J42" s="14">
        <v>0</v>
      </c>
      <c r="K42" s="14">
        <f t="shared" si="1"/>
        <v>20</v>
      </c>
      <c r="L42" s="17">
        <f t="shared" si="2"/>
        <v>0.66666666666666663</v>
      </c>
      <c r="M42" s="15">
        <v>1.6123333660000001</v>
      </c>
      <c r="N42" s="14">
        <f t="shared" si="3"/>
        <v>14</v>
      </c>
      <c r="O42" s="17">
        <v>0.91304347799999996</v>
      </c>
      <c r="P42" s="18">
        <f t="shared" si="4"/>
        <v>12.782608692</v>
      </c>
      <c r="Q42" s="14">
        <v>0</v>
      </c>
      <c r="R42" s="14">
        <v>0</v>
      </c>
      <c r="S42" s="14">
        <v>0</v>
      </c>
      <c r="T42" s="18">
        <f t="shared" si="5"/>
        <v>0</v>
      </c>
      <c r="U42" s="14">
        <v>0</v>
      </c>
      <c r="V42" s="14">
        <v>0</v>
      </c>
      <c r="W42" s="14">
        <v>0</v>
      </c>
      <c r="X42" s="18">
        <v>2.4902806225693102</v>
      </c>
      <c r="Y42" s="17">
        <f t="shared" si="6"/>
        <v>1.009744268981023</v>
      </c>
      <c r="Z42" s="14">
        <f t="shared" si="7"/>
        <v>0</v>
      </c>
      <c r="AA42" s="14">
        <f t="shared" si="8"/>
        <v>0</v>
      </c>
      <c r="AB42" s="15" t="str">
        <f t="shared" si="9"/>
        <v>Red</v>
      </c>
      <c r="AC42" s="15" t="str">
        <f t="shared" si="10"/>
        <v>Yellow</v>
      </c>
      <c r="AD42" s="15" t="str">
        <f t="shared" si="11"/>
        <v>None</v>
      </c>
      <c r="AE42" s="17">
        <f t="shared" si="12"/>
        <v>0.41176470588235292</v>
      </c>
      <c r="AF42" s="18">
        <f t="shared" si="13"/>
        <v>0</v>
      </c>
      <c r="AG42" s="18">
        <f t="shared" si="14"/>
        <v>0</v>
      </c>
      <c r="AH42" s="18">
        <f t="shared" si="15"/>
        <v>27.282806575578938</v>
      </c>
      <c r="AI42" s="18">
        <f t="shared" si="16"/>
        <v>-0.29232806943069001</v>
      </c>
      <c r="AJ42" s="18">
        <f t="shared" si="17"/>
        <v>-3.0095214938517518</v>
      </c>
      <c r="AK42" s="14" t="s">
        <v>53</v>
      </c>
      <c r="AL42" s="14">
        <v>0</v>
      </c>
      <c r="AM42" s="18">
        <f t="shared" si="18"/>
        <v>-0.3201688380393754</v>
      </c>
      <c r="AN42" s="17">
        <f t="shared" si="19"/>
        <v>1.009744268981023</v>
      </c>
      <c r="AO42" s="14" t="s">
        <v>60</v>
      </c>
      <c r="AP42" s="14" t="s">
        <v>55</v>
      </c>
      <c r="AQ42" s="14">
        <v>0</v>
      </c>
      <c r="AR42" s="14">
        <v>3</v>
      </c>
      <c r="AS42" s="14">
        <v>14</v>
      </c>
      <c r="AT42" s="14">
        <v>0</v>
      </c>
    </row>
    <row r="43" spans="1:46" x14ac:dyDescent="0.55000000000000004">
      <c r="A43" s="14" t="s">
        <v>48</v>
      </c>
      <c r="B43" s="14" t="s">
        <v>107</v>
      </c>
      <c r="C43" s="15" t="s">
        <v>66</v>
      </c>
      <c r="D43" s="16">
        <v>6</v>
      </c>
      <c r="E43" s="16" t="s">
        <v>150</v>
      </c>
      <c r="F43" s="14" t="s">
        <v>151</v>
      </c>
      <c r="G43" s="14">
        <v>22</v>
      </c>
      <c r="H43" s="14">
        <v>23</v>
      </c>
      <c r="I43" s="14">
        <v>0</v>
      </c>
      <c r="J43" s="14">
        <v>0</v>
      </c>
      <c r="K43" s="14">
        <f>H43-I43-J43</f>
        <v>23</v>
      </c>
      <c r="L43" s="17">
        <f t="shared" si="2"/>
        <v>1.0454545454545454</v>
      </c>
      <c r="M43" s="15">
        <v>2.4683245870000001</v>
      </c>
      <c r="N43" s="14">
        <f t="shared" si="3"/>
        <v>2</v>
      </c>
      <c r="O43" s="17">
        <v>0.81818181800000001</v>
      </c>
      <c r="P43" s="18">
        <f t="shared" si="4"/>
        <v>1.636363636</v>
      </c>
      <c r="Q43" s="14">
        <v>1</v>
      </c>
      <c r="R43" s="14">
        <v>0</v>
      </c>
      <c r="S43" s="14">
        <v>0</v>
      </c>
      <c r="T43" s="18">
        <f t="shared" si="5"/>
        <v>0.81818181800000001</v>
      </c>
      <c r="U43" s="14">
        <v>3</v>
      </c>
      <c r="V43" s="14">
        <v>0</v>
      </c>
      <c r="W43" s="14">
        <v>0</v>
      </c>
      <c r="X43" s="18">
        <v>2.0284428003455099</v>
      </c>
      <c r="Y43" s="17">
        <f t="shared" si="6"/>
        <v>0.92845921152974953</v>
      </c>
      <c r="Z43" s="14">
        <f t="shared" si="7"/>
        <v>0</v>
      </c>
      <c r="AA43" s="14">
        <f t="shared" si="8"/>
        <v>2</v>
      </c>
      <c r="AB43" s="15" t="str">
        <f t="shared" si="9"/>
        <v>Yellow</v>
      </c>
      <c r="AC43" s="15" t="str">
        <f t="shared" si="10"/>
        <v>Yellow</v>
      </c>
      <c r="AD43" s="15" t="str">
        <f t="shared" si="11"/>
        <v>Category 1</v>
      </c>
      <c r="AE43" s="17">
        <f t="shared" si="12"/>
        <v>0.08</v>
      </c>
      <c r="AF43" s="18">
        <f t="shared" si="13"/>
        <v>0.81818181800000001</v>
      </c>
      <c r="AG43" s="18">
        <f t="shared" si="14"/>
        <v>3</v>
      </c>
      <c r="AH43" s="18">
        <f t="shared" si="15"/>
        <v>20.007391488757889</v>
      </c>
      <c r="AI43" s="18">
        <f t="shared" si="16"/>
        <v>1.5738973463455102</v>
      </c>
      <c r="AJ43" s="18">
        <f t="shared" si="17"/>
        <v>-0.41871116489660132</v>
      </c>
      <c r="AK43" s="14" t="s">
        <v>53</v>
      </c>
      <c r="AL43" s="14">
        <v>0</v>
      </c>
      <c r="AM43" s="18">
        <f t="shared" si="18"/>
        <v>1.9236523126275462</v>
      </c>
      <c r="AN43" s="17">
        <f t="shared" si="19"/>
        <v>0.92845921152974953</v>
      </c>
      <c r="AO43" s="14" t="s">
        <v>110</v>
      </c>
      <c r="AP43" s="14" t="s">
        <v>55</v>
      </c>
      <c r="AQ43" s="14">
        <v>2</v>
      </c>
      <c r="AR43" s="14">
        <v>3</v>
      </c>
      <c r="AS43" s="14">
        <v>2</v>
      </c>
      <c r="AT43" s="14">
        <v>0</v>
      </c>
    </row>
    <row r="44" spans="1:46" x14ac:dyDescent="0.55000000000000004">
      <c r="A44" s="14" t="s">
        <v>70</v>
      </c>
      <c r="B44" s="14" t="s">
        <v>99</v>
      </c>
      <c r="C44" s="15" t="s">
        <v>66</v>
      </c>
      <c r="D44" s="16">
        <v>5</v>
      </c>
      <c r="E44" s="16" t="s">
        <v>152</v>
      </c>
      <c r="F44" s="14" t="s">
        <v>153</v>
      </c>
      <c r="G44" s="14">
        <v>13</v>
      </c>
      <c r="H44" s="14">
        <v>10</v>
      </c>
      <c r="I44" s="14">
        <v>1</v>
      </c>
      <c r="J44" s="14">
        <v>0</v>
      </c>
      <c r="K44" s="14">
        <f t="shared" si="1"/>
        <v>9</v>
      </c>
      <c r="L44" s="17">
        <f t="shared" si="2"/>
        <v>0.69230769230769229</v>
      </c>
      <c r="M44" s="15">
        <v>1.6495550990000001</v>
      </c>
      <c r="N44" s="14">
        <f t="shared" si="3"/>
        <v>4</v>
      </c>
      <c r="O44" s="17">
        <v>1</v>
      </c>
      <c r="P44" s="18">
        <f t="shared" si="4"/>
        <v>4</v>
      </c>
      <c r="Q44" s="14">
        <v>0</v>
      </c>
      <c r="R44" s="14">
        <v>0</v>
      </c>
      <c r="S44" s="14">
        <v>1</v>
      </c>
      <c r="T44" s="18">
        <f t="shared" si="5"/>
        <v>1</v>
      </c>
      <c r="U44" s="14">
        <v>0</v>
      </c>
      <c r="V44" s="14">
        <v>0</v>
      </c>
      <c r="W44" s="14">
        <v>0</v>
      </c>
      <c r="X44" s="18">
        <v>1.5810115615564699</v>
      </c>
      <c r="Y44" s="17">
        <f t="shared" si="6"/>
        <v>0.95530680295719472</v>
      </c>
      <c r="Z44" s="14">
        <f t="shared" si="7"/>
        <v>0</v>
      </c>
      <c r="AA44" s="14">
        <f t="shared" si="8"/>
        <v>1</v>
      </c>
      <c r="AB44" s="15" t="str">
        <f t="shared" si="9"/>
        <v>Red</v>
      </c>
      <c r="AC44" s="15" t="str">
        <f t="shared" si="10"/>
        <v>Yellow</v>
      </c>
      <c r="AD44" s="15" t="str">
        <f t="shared" si="11"/>
        <v>None</v>
      </c>
      <c r="AE44" s="17">
        <f t="shared" si="12"/>
        <v>0.30769230769230771</v>
      </c>
      <c r="AF44" s="18">
        <f t="shared" si="13"/>
        <v>0</v>
      </c>
      <c r="AG44" s="18">
        <f t="shared" si="14"/>
        <v>0</v>
      </c>
      <c r="AH44" s="18">
        <f t="shared" si="15"/>
        <v>11.822549516084207</v>
      </c>
      <c r="AI44" s="18">
        <f t="shared" si="16"/>
        <v>0.58101156155646994</v>
      </c>
      <c r="AJ44" s="18">
        <f t="shared" si="17"/>
        <v>-0.59643892235932316</v>
      </c>
      <c r="AK44" s="14" t="s">
        <v>53</v>
      </c>
      <c r="AL44" s="14">
        <v>0</v>
      </c>
      <c r="AM44" s="18">
        <f t="shared" si="18"/>
        <v>0.58101156155646994</v>
      </c>
      <c r="AN44" s="17">
        <f t="shared" si="19"/>
        <v>0.95530680295719472</v>
      </c>
      <c r="AO44" s="14" t="s">
        <v>117</v>
      </c>
      <c r="AP44" s="14" t="s">
        <v>55</v>
      </c>
      <c r="AQ44" s="14">
        <v>0</v>
      </c>
      <c r="AR44" s="14">
        <v>3</v>
      </c>
      <c r="AS44" s="14">
        <v>4</v>
      </c>
      <c r="AT44" s="14">
        <v>0</v>
      </c>
    </row>
    <row r="45" spans="1:46" x14ac:dyDescent="0.55000000000000004">
      <c r="A45" s="14" t="s">
        <v>48</v>
      </c>
      <c r="B45" s="14" t="s">
        <v>107</v>
      </c>
      <c r="C45" s="15" t="s">
        <v>78</v>
      </c>
      <c r="D45" s="16">
        <v>7</v>
      </c>
      <c r="E45" s="16" t="s">
        <v>154</v>
      </c>
      <c r="F45" s="14" t="s">
        <v>155</v>
      </c>
      <c r="G45" s="14">
        <v>11</v>
      </c>
      <c r="H45" s="14">
        <v>11</v>
      </c>
      <c r="I45" s="14">
        <v>0</v>
      </c>
      <c r="J45" s="14">
        <v>0</v>
      </c>
      <c r="K45" s="14">
        <f>H45-I45-J45</f>
        <v>11</v>
      </c>
      <c r="L45" s="17">
        <f t="shared" si="2"/>
        <v>1</v>
      </c>
      <c r="M45" s="15">
        <v>1.125062843</v>
      </c>
      <c r="N45" s="14">
        <f t="shared" si="3"/>
        <v>3</v>
      </c>
      <c r="O45" s="17">
        <v>0.80906921200000004</v>
      </c>
      <c r="P45" s="18">
        <f t="shared" si="4"/>
        <v>2.4272076360000003</v>
      </c>
      <c r="Q45" s="14">
        <v>0</v>
      </c>
      <c r="R45" s="14">
        <v>0</v>
      </c>
      <c r="S45" s="14">
        <v>0</v>
      </c>
      <c r="T45" s="18">
        <f t="shared" si="5"/>
        <v>0</v>
      </c>
      <c r="U45" s="14">
        <v>1</v>
      </c>
      <c r="V45" s="14">
        <v>0</v>
      </c>
      <c r="W45" s="14">
        <v>0</v>
      </c>
      <c r="X45" s="18">
        <v>0.73448579353611099</v>
      </c>
      <c r="Y45" s="17">
        <f t="shared" si="6"/>
        <v>1.0629747129512628</v>
      </c>
      <c r="Z45" s="14">
        <f t="shared" si="7"/>
        <v>0</v>
      </c>
      <c r="AA45" s="14">
        <f t="shared" si="8"/>
        <v>0</v>
      </c>
      <c r="AB45" s="15" t="str">
        <f t="shared" si="9"/>
        <v>Yellow</v>
      </c>
      <c r="AC45" s="15" t="str">
        <f t="shared" si="10"/>
        <v>Yellow</v>
      </c>
      <c r="AD45" s="15" t="str">
        <f t="shared" si="11"/>
        <v>Category 1</v>
      </c>
      <c r="AE45" s="17">
        <f t="shared" si="12"/>
        <v>0.21428571428571427</v>
      </c>
      <c r="AF45" s="18">
        <f t="shared" si="13"/>
        <v>0</v>
      </c>
      <c r="AG45" s="18">
        <f t="shared" si="14"/>
        <v>1</v>
      </c>
      <c r="AH45" s="18">
        <f t="shared" si="15"/>
        <v>10.003695744378945</v>
      </c>
      <c r="AI45" s="18">
        <f t="shared" si="16"/>
        <v>-0.69272184246388935</v>
      </c>
      <c r="AJ45" s="18">
        <f t="shared" si="17"/>
        <v>-1.6890260980849447</v>
      </c>
      <c r="AK45" s="14" t="s">
        <v>53</v>
      </c>
      <c r="AL45" s="14">
        <v>0</v>
      </c>
      <c r="AM45" s="18">
        <f t="shared" si="18"/>
        <v>-0.8561960240107237</v>
      </c>
      <c r="AN45" s="17">
        <f t="shared" si="19"/>
        <v>1.0629747129512628</v>
      </c>
      <c r="AO45" s="14" t="s">
        <v>110</v>
      </c>
      <c r="AP45" s="14" t="s">
        <v>55</v>
      </c>
      <c r="AQ45" s="14">
        <v>2</v>
      </c>
      <c r="AR45" s="14">
        <v>7</v>
      </c>
      <c r="AS45" s="14">
        <v>3</v>
      </c>
      <c r="AT45" s="14">
        <v>0</v>
      </c>
    </row>
    <row r="46" spans="1:46" x14ac:dyDescent="0.55000000000000004">
      <c r="A46" s="14" t="s">
        <v>70</v>
      </c>
      <c r="B46" s="14" t="s">
        <v>156</v>
      </c>
      <c r="C46" s="15" t="s">
        <v>66</v>
      </c>
      <c r="D46" s="16">
        <v>9</v>
      </c>
      <c r="E46" s="16" t="s">
        <v>157</v>
      </c>
      <c r="F46" s="14" t="s">
        <v>158</v>
      </c>
      <c r="G46" s="14">
        <v>39</v>
      </c>
      <c r="H46" s="14">
        <v>31</v>
      </c>
      <c r="I46" s="14">
        <v>0</v>
      </c>
      <c r="J46" s="14">
        <v>0</v>
      </c>
      <c r="K46" s="14">
        <f t="shared" si="1"/>
        <v>31</v>
      </c>
      <c r="L46" s="17">
        <f t="shared" si="2"/>
        <v>0.79487179487179482</v>
      </c>
      <c r="M46" s="15">
        <v>1.347460643</v>
      </c>
      <c r="N46" s="14">
        <f t="shared" si="3"/>
        <v>10</v>
      </c>
      <c r="O46" s="17">
        <v>0.89285714299999996</v>
      </c>
      <c r="P46" s="18">
        <f t="shared" si="4"/>
        <v>8.9285714299999999</v>
      </c>
      <c r="Q46" s="14">
        <v>0</v>
      </c>
      <c r="R46" s="14">
        <v>0</v>
      </c>
      <c r="S46" s="14">
        <v>0</v>
      </c>
      <c r="T46" s="18">
        <f t="shared" si="5"/>
        <v>0</v>
      </c>
      <c r="U46" s="14">
        <v>0</v>
      </c>
      <c r="V46" s="14">
        <v>0</v>
      </c>
      <c r="W46" s="14">
        <v>0</v>
      </c>
      <c r="X46" s="18">
        <v>2.2121122852685402</v>
      </c>
      <c r="Y46" s="17">
        <f t="shared" si="6"/>
        <v>0.96708869601875536</v>
      </c>
      <c r="Z46" s="14">
        <f t="shared" si="7"/>
        <v>0</v>
      </c>
      <c r="AA46" s="14">
        <f t="shared" si="8"/>
        <v>2</v>
      </c>
      <c r="AB46" s="15" t="str">
        <f t="shared" si="9"/>
        <v>Red</v>
      </c>
      <c r="AC46" s="15" t="str">
        <f t="shared" si="10"/>
        <v>Yellow</v>
      </c>
      <c r="AD46" s="15" t="str">
        <f t="shared" si="11"/>
        <v>None</v>
      </c>
      <c r="AE46" s="17">
        <f t="shared" si="12"/>
        <v>0.24390243902439024</v>
      </c>
      <c r="AF46" s="18">
        <f t="shared" si="13"/>
        <v>0</v>
      </c>
      <c r="AG46" s="18">
        <f t="shared" si="14"/>
        <v>0</v>
      </c>
      <c r="AH46" s="18">
        <f t="shared" si="15"/>
        <v>35.467648548252619</v>
      </c>
      <c r="AI46" s="18">
        <f t="shared" si="16"/>
        <v>1.2835408552685403</v>
      </c>
      <c r="AJ46" s="18">
        <f t="shared" si="17"/>
        <v>-2.2488105964788407</v>
      </c>
      <c r="AK46" s="14" t="s">
        <v>53</v>
      </c>
      <c r="AL46" s="14">
        <v>0</v>
      </c>
      <c r="AM46" s="18">
        <f t="shared" si="18"/>
        <v>1.4375657576707548</v>
      </c>
      <c r="AN46" s="17">
        <f t="shared" si="19"/>
        <v>0.96708869601875536</v>
      </c>
      <c r="AO46" s="14" t="s">
        <v>60</v>
      </c>
      <c r="AP46" s="14" t="s">
        <v>55</v>
      </c>
      <c r="AQ46" s="14">
        <v>0</v>
      </c>
      <c r="AR46" s="14">
        <v>3</v>
      </c>
      <c r="AS46" s="14">
        <v>10</v>
      </c>
      <c r="AT46" s="14">
        <v>0</v>
      </c>
    </row>
    <row r="47" spans="1:46" x14ac:dyDescent="0.55000000000000004">
      <c r="A47" s="14" t="s">
        <v>48</v>
      </c>
      <c r="B47" s="14" t="s">
        <v>107</v>
      </c>
      <c r="C47" s="15" t="s">
        <v>66</v>
      </c>
      <c r="D47" s="16">
        <v>8</v>
      </c>
      <c r="E47" s="16" t="s">
        <v>159</v>
      </c>
      <c r="F47" s="14" t="s">
        <v>160</v>
      </c>
      <c r="G47" s="14">
        <v>30</v>
      </c>
      <c r="H47" s="14">
        <v>26</v>
      </c>
      <c r="I47" s="14">
        <v>0</v>
      </c>
      <c r="J47" s="14">
        <v>0</v>
      </c>
      <c r="K47" s="14">
        <f>H47-I47-J47</f>
        <v>26</v>
      </c>
      <c r="L47" s="17">
        <f t="shared" si="2"/>
        <v>0.8666666666666667</v>
      </c>
      <c r="M47" s="15">
        <v>1.8160164270000001</v>
      </c>
      <c r="N47" s="14">
        <f t="shared" si="3"/>
        <v>4</v>
      </c>
      <c r="O47" s="17">
        <v>0.909090909</v>
      </c>
      <c r="P47" s="18">
        <f t="shared" si="4"/>
        <v>3.636363636</v>
      </c>
      <c r="Q47" s="14">
        <v>2</v>
      </c>
      <c r="R47" s="14">
        <v>0</v>
      </c>
      <c r="S47" s="14">
        <v>0</v>
      </c>
      <c r="T47" s="18">
        <f t="shared" si="5"/>
        <v>1.818181818</v>
      </c>
      <c r="U47" s="14">
        <v>0</v>
      </c>
      <c r="V47" s="14">
        <v>0</v>
      </c>
      <c r="W47" s="14">
        <v>0</v>
      </c>
      <c r="X47" s="18">
        <v>2.72140590122787</v>
      </c>
      <c r="Y47" s="17">
        <f t="shared" si="6"/>
        <v>0.95777131842573771</v>
      </c>
      <c r="Z47" s="14">
        <f t="shared" si="7"/>
        <v>0</v>
      </c>
      <c r="AA47" s="14">
        <f t="shared" si="8"/>
        <v>2</v>
      </c>
      <c r="AB47" s="15" t="str">
        <f t="shared" si="9"/>
        <v>Green</v>
      </c>
      <c r="AC47" s="15" t="str">
        <f t="shared" si="10"/>
        <v>Yellow</v>
      </c>
      <c r="AD47" s="15" t="str">
        <f t="shared" si="11"/>
        <v>Category 2</v>
      </c>
      <c r="AE47" s="17">
        <f t="shared" si="12"/>
        <v>0.13333333333333333</v>
      </c>
      <c r="AF47" s="18">
        <f t="shared" si="13"/>
        <v>1.818181818</v>
      </c>
      <c r="AG47" s="18">
        <f t="shared" si="14"/>
        <v>0</v>
      </c>
      <c r="AH47" s="18">
        <f t="shared" si="15"/>
        <v>27.282806575578938</v>
      </c>
      <c r="AI47" s="18">
        <f t="shared" si="16"/>
        <v>1.2668604472278699</v>
      </c>
      <c r="AJ47" s="18">
        <f t="shared" si="17"/>
        <v>-1.4503329771931917</v>
      </c>
      <c r="AK47" s="14" t="s">
        <v>53</v>
      </c>
      <c r="AL47" s="14">
        <v>0</v>
      </c>
      <c r="AM47" s="18">
        <f t="shared" si="18"/>
        <v>1.3935464920900116</v>
      </c>
      <c r="AN47" s="17">
        <f t="shared" si="19"/>
        <v>0.95777131842573771</v>
      </c>
      <c r="AO47" s="14" t="s">
        <v>110</v>
      </c>
      <c r="AP47" s="14" t="s">
        <v>55</v>
      </c>
      <c r="AQ47" s="14">
        <v>1</v>
      </c>
      <c r="AR47" s="14">
        <v>3</v>
      </c>
      <c r="AS47" s="14">
        <v>4</v>
      </c>
      <c r="AT47" s="14">
        <v>0</v>
      </c>
    </row>
    <row r="48" spans="1:46" x14ac:dyDescent="0.55000000000000004">
      <c r="A48" s="14" t="s">
        <v>56</v>
      </c>
      <c r="B48" s="14" t="s">
        <v>61</v>
      </c>
      <c r="C48" s="15" t="s">
        <v>78</v>
      </c>
      <c r="D48" s="16">
        <v>10</v>
      </c>
      <c r="E48" s="16" t="s">
        <v>161</v>
      </c>
      <c r="F48" s="14" t="s">
        <v>162</v>
      </c>
      <c r="G48" s="14">
        <v>34</v>
      </c>
      <c r="H48" s="14">
        <v>27</v>
      </c>
      <c r="I48" s="14">
        <v>0</v>
      </c>
      <c r="J48" s="14">
        <v>1</v>
      </c>
      <c r="K48" s="14">
        <f t="shared" si="1"/>
        <v>26</v>
      </c>
      <c r="L48" s="17">
        <f t="shared" si="2"/>
        <v>0.76470588235294112</v>
      </c>
      <c r="M48" s="15">
        <v>0.98220397000000004</v>
      </c>
      <c r="N48" s="14">
        <f t="shared" si="3"/>
        <v>5</v>
      </c>
      <c r="O48" s="17">
        <v>0.869565217</v>
      </c>
      <c r="P48" s="18">
        <f t="shared" si="4"/>
        <v>4.3478260850000003</v>
      </c>
      <c r="Q48" s="14">
        <v>1</v>
      </c>
      <c r="R48" s="14">
        <v>0</v>
      </c>
      <c r="S48" s="14">
        <v>0</v>
      </c>
      <c r="T48" s="18">
        <f t="shared" si="5"/>
        <v>0.869565217</v>
      </c>
      <c r="U48" s="14">
        <v>0</v>
      </c>
      <c r="V48" s="14">
        <v>0</v>
      </c>
      <c r="W48" s="14">
        <v>0</v>
      </c>
      <c r="X48" s="18">
        <v>2.6542585185439602</v>
      </c>
      <c r="Y48" s="17">
        <f t="shared" si="6"/>
        <v>0.84009214068988358</v>
      </c>
      <c r="Z48" s="14">
        <f t="shared" si="7"/>
        <v>3</v>
      </c>
      <c r="AA48" s="14">
        <f t="shared" si="8"/>
        <v>7</v>
      </c>
      <c r="AB48" s="15" t="str">
        <f t="shared" si="9"/>
        <v>Red</v>
      </c>
      <c r="AC48" s="15" t="str">
        <f t="shared" si="10"/>
        <v>Green</v>
      </c>
      <c r="AD48" s="15" t="str">
        <f t="shared" si="11"/>
        <v>None</v>
      </c>
      <c r="AE48" s="17">
        <f t="shared" si="12"/>
        <v>0.16129032258064516</v>
      </c>
      <c r="AF48" s="18">
        <f t="shared" si="13"/>
        <v>0.869565217</v>
      </c>
      <c r="AG48" s="18">
        <f t="shared" si="14"/>
        <v>0</v>
      </c>
      <c r="AH48" s="18">
        <f t="shared" si="15"/>
        <v>30.920514118989466</v>
      </c>
      <c r="AI48" s="18">
        <f t="shared" si="16"/>
        <v>5.43686721654396</v>
      </c>
      <c r="AJ48" s="18">
        <f t="shared" si="17"/>
        <v>2.3573813355334261</v>
      </c>
      <c r="AK48" s="14" t="s">
        <v>53</v>
      </c>
      <c r="AL48" s="14">
        <v>0</v>
      </c>
      <c r="AM48" s="18">
        <f t="shared" si="18"/>
        <v>6.2523973018391326</v>
      </c>
      <c r="AN48" s="17">
        <f t="shared" si="19"/>
        <v>0.84009214068988358</v>
      </c>
      <c r="AO48" s="14" t="s">
        <v>64</v>
      </c>
      <c r="AP48" s="14" t="s">
        <v>125</v>
      </c>
      <c r="AQ48" s="14">
        <v>0</v>
      </c>
      <c r="AR48" s="14">
        <v>7</v>
      </c>
      <c r="AS48" s="14">
        <v>5</v>
      </c>
      <c r="AT48" s="14">
        <v>0</v>
      </c>
    </row>
    <row r="49" spans="1:46" x14ac:dyDescent="0.55000000000000004">
      <c r="A49" s="14" t="s">
        <v>70</v>
      </c>
      <c r="B49" s="14" t="s">
        <v>126</v>
      </c>
      <c r="C49" s="15" t="s">
        <v>78</v>
      </c>
      <c r="D49" s="16">
        <v>4</v>
      </c>
      <c r="E49" s="16" t="s">
        <v>163</v>
      </c>
      <c r="F49" s="14" t="s">
        <v>164</v>
      </c>
      <c r="G49" s="14">
        <v>11</v>
      </c>
      <c r="H49" s="14">
        <v>8</v>
      </c>
      <c r="I49" s="14">
        <v>0</v>
      </c>
      <c r="J49" s="14">
        <v>0</v>
      </c>
      <c r="K49" s="14">
        <f t="shared" si="1"/>
        <v>8</v>
      </c>
      <c r="L49" s="17">
        <f t="shared" si="2"/>
        <v>0.72727272727272729</v>
      </c>
      <c r="M49" s="15">
        <v>0.42836834600000001</v>
      </c>
      <c r="N49" s="14">
        <f t="shared" si="3"/>
        <v>4</v>
      </c>
      <c r="O49" s="17">
        <v>0.928571429</v>
      </c>
      <c r="P49" s="18">
        <f t="shared" si="4"/>
        <v>3.714285716</v>
      </c>
      <c r="Q49" s="14">
        <v>0</v>
      </c>
      <c r="R49" s="14">
        <v>0</v>
      </c>
      <c r="S49" s="14">
        <v>0</v>
      </c>
      <c r="T49" s="18">
        <f t="shared" si="5"/>
        <v>0</v>
      </c>
      <c r="U49" s="14">
        <v>0</v>
      </c>
      <c r="V49" s="14">
        <v>0</v>
      </c>
      <c r="W49" s="14">
        <v>0</v>
      </c>
      <c r="X49" s="18">
        <v>0.20595279822008</v>
      </c>
      <c r="Y49" s="17">
        <f t="shared" si="6"/>
        <v>1.0462120834345381</v>
      </c>
      <c r="Z49" s="14">
        <f t="shared" si="7"/>
        <v>0</v>
      </c>
      <c r="AA49" s="14">
        <f t="shared" si="8"/>
        <v>0</v>
      </c>
      <c r="AB49" s="15" t="str">
        <f t="shared" si="9"/>
        <v>Red</v>
      </c>
      <c r="AC49" s="15" t="str">
        <f t="shared" si="10"/>
        <v>Yellow</v>
      </c>
      <c r="AD49" s="15" t="str">
        <f t="shared" si="11"/>
        <v>None</v>
      </c>
      <c r="AE49" s="17">
        <f t="shared" si="12"/>
        <v>0.33333333333333331</v>
      </c>
      <c r="AF49" s="18">
        <f t="shared" si="13"/>
        <v>0</v>
      </c>
      <c r="AG49" s="18">
        <f t="shared" si="14"/>
        <v>0</v>
      </c>
      <c r="AH49" s="18">
        <f t="shared" si="15"/>
        <v>10.003695744378945</v>
      </c>
      <c r="AI49" s="18">
        <f t="shared" si="16"/>
        <v>-0.50833291777992007</v>
      </c>
      <c r="AJ49" s="18">
        <f t="shared" si="17"/>
        <v>-1.5046371734009754</v>
      </c>
      <c r="AK49" s="14" t="s">
        <v>53</v>
      </c>
      <c r="AL49" s="14">
        <v>0</v>
      </c>
      <c r="AM49" s="18">
        <f t="shared" si="18"/>
        <v>-0.54743544966417446</v>
      </c>
      <c r="AN49" s="17">
        <f t="shared" si="19"/>
        <v>1.0462120834345381</v>
      </c>
      <c r="AO49" s="14" t="s">
        <v>74</v>
      </c>
      <c r="AP49" s="14" t="s">
        <v>55</v>
      </c>
      <c r="AQ49" s="14">
        <v>0</v>
      </c>
      <c r="AR49" s="14">
        <v>7</v>
      </c>
      <c r="AS49" s="14">
        <v>4</v>
      </c>
      <c r="AT49" s="14">
        <v>0</v>
      </c>
    </row>
    <row r="50" spans="1:46" x14ac:dyDescent="0.55000000000000004">
      <c r="A50" s="14" t="s">
        <v>70</v>
      </c>
      <c r="B50" s="14" t="s">
        <v>126</v>
      </c>
      <c r="C50" s="15" t="s">
        <v>66</v>
      </c>
      <c r="D50" s="16">
        <v>6</v>
      </c>
      <c r="E50" s="16" t="s">
        <v>165</v>
      </c>
      <c r="F50" s="14" t="s">
        <v>166</v>
      </c>
      <c r="G50" s="14">
        <v>22</v>
      </c>
      <c r="H50" s="14">
        <v>20</v>
      </c>
      <c r="I50" s="14">
        <v>0</v>
      </c>
      <c r="J50" s="14">
        <v>0</v>
      </c>
      <c r="K50" s="14">
        <f>H50-I50-J50</f>
        <v>20</v>
      </c>
      <c r="L50" s="17">
        <f t="shared" si="2"/>
        <v>0.90909090909090906</v>
      </c>
      <c r="M50" s="15">
        <v>1.8270176090000001</v>
      </c>
      <c r="N50" s="14">
        <f t="shared" si="3"/>
        <v>8</v>
      </c>
      <c r="O50" s="17">
        <v>0.81481481499999997</v>
      </c>
      <c r="P50" s="18">
        <f t="shared" si="4"/>
        <v>6.5185185199999998</v>
      </c>
      <c r="Q50" s="14">
        <v>1</v>
      </c>
      <c r="R50" s="14">
        <v>0</v>
      </c>
      <c r="S50" s="14">
        <v>0</v>
      </c>
      <c r="T50" s="18">
        <f t="shared" si="5"/>
        <v>0.81481481499999997</v>
      </c>
      <c r="U50" s="14">
        <v>3</v>
      </c>
      <c r="V50" s="14">
        <v>0</v>
      </c>
      <c r="W50" s="14">
        <v>0</v>
      </c>
      <c r="X50" s="18">
        <v>1.3699947405194901</v>
      </c>
      <c r="Y50" s="17">
        <f t="shared" si="6"/>
        <v>1.0437881179309321</v>
      </c>
      <c r="Z50" s="14">
        <f t="shared" si="7"/>
        <v>0</v>
      </c>
      <c r="AA50" s="14">
        <f t="shared" si="8"/>
        <v>0</v>
      </c>
      <c r="AB50" s="15" t="str">
        <f t="shared" si="9"/>
        <v>Yellow</v>
      </c>
      <c r="AC50" s="15" t="str">
        <f t="shared" si="10"/>
        <v>Yellow</v>
      </c>
      <c r="AD50" s="15" t="str">
        <f t="shared" si="11"/>
        <v>Category 1</v>
      </c>
      <c r="AE50" s="17">
        <f t="shared" si="12"/>
        <v>0.2857142857142857</v>
      </c>
      <c r="AF50" s="18">
        <f t="shared" si="13"/>
        <v>0.81481481499999997</v>
      </c>
      <c r="AG50" s="18">
        <f t="shared" si="14"/>
        <v>3</v>
      </c>
      <c r="AH50" s="18">
        <f t="shared" si="15"/>
        <v>20.007391488757889</v>
      </c>
      <c r="AI50" s="18">
        <f t="shared" si="16"/>
        <v>-0.96333859448050974</v>
      </c>
      <c r="AJ50" s="18">
        <f t="shared" si="17"/>
        <v>-2.9559471057226201</v>
      </c>
      <c r="AK50" s="14" t="s">
        <v>53</v>
      </c>
      <c r="AL50" s="14">
        <v>0</v>
      </c>
      <c r="AM50" s="18">
        <f t="shared" si="18"/>
        <v>-1.1822791838664712</v>
      </c>
      <c r="AN50" s="17">
        <f t="shared" si="19"/>
        <v>1.0437881179309321</v>
      </c>
      <c r="AO50" s="14" t="s">
        <v>74</v>
      </c>
      <c r="AP50" s="14" t="s">
        <v>55</v>
      </c>
      <c r="AQ50" s="14">
        <v>2</v>
      </c>
      <c r="AR50" s="14">
        <v>3</v>
      </c>
      <c r="AS50" s="14">
        <v>8</v>
      </c>
      <c r="AT50" s="14">
        <v>0</v>
      </c>
    </row>
    <row r="51" spans="1:46" x14ac:dyDescent="0.55000000000000004">
      <c r="A51" s="14" t="s">
        <v>56</v>
      </c>
      <c r="B51" s="14" t="s">
        <v>61</v>
      </c>
      <c r="C51" s="15" t="s">
        <v>66</v>
      </c>
      <c r="D51" s="16">
        <v>6</v>
      </c>
      <c r="E51" s="16" t="s">
        <v>167</v>
      </c>
      <c r="F51" s="14" t="s">
        <v>168</v>
      </c>
      <c r="G51" s="14">
        <v>22</v>
      </c>
      <c r="H51" s="14">
        <v>15</v>
      </c>
      <c r="I51" s="14">
        <v>0</v>
      </c>
      <c r="J51" s="14">
        <v>0</v>
      </c>
      <c r="K51" s="14">
        <f t="shared" si="1"/>
        <v>15</v>
      </c>
      <c r="L51" s="17">
        <f t="shared" si="2"/>
        <v>0.68181818181818177</v>
      </c>
      <c r="M51" s="15">
        <v>1.939383984</v>
      </c>
      <c r="N51" s="14">
        <f t="shared" si="3"/>
        <v>12</v>
      </c>
      <c r="O51" s="17">
        <v>0.78125</v>
      </c>
      <c r="P51" s="18">
        <f t="shared" si="4"/>
        <v>9.375</v>
      </c>
      <c r="Q51" s="14">
        <v>0</v>
      </c>
      <c r="R51" s="14">
        <v>0</v>
      </c>
      <c r="S51" s="14">
        <v>0</v>
      </c>
      <c r="T51" s="18">
        <f t="shared" si="5"/>
        <v>0</v>
      </c>
      <c r="U51" s="14">
        <v>0</v>
      </c>
      <c r="V51" s="14">
        <v>0</v>
      </c>
      <c r="W51" s="14">
        <v>0</v>
      </c>
      <c r="X51" s="18">
        <v>2.3566305215925598</v>
      </c>
      <c r="Y51" s="17">
        <f t="shared" si="6"/>
        <v>1.0008349762912472</v>
      </c>
      <c r="Z51" s="14">
        <f t="shared" si="7"/>
        <v>0</v>
      </c>
      <c r="AA51" s="14">
        <f t="shared" si="8"/>
        <v>0</v>
      </c>
      <c r="AB51" s="15" t="str">
        <f t="shared" si="9"/>
        <v>Red</v>
      </c>
      <c r="AC51" s="15" t="str">
        <f t="shared" si="10"/>
        <v>Yellow</v>
      </c>
      <c r="AD51" s="15" t="str">
        <f t="shared" si="11"/>
        <v>None</v>
      </c>
      <c r="AE51" s="17">
        <f t="shared" si="12"/>
        <v>0.44444444444444442</v>
      </c>
      <c r="AF51" s="18">
        <f t="shared" si="13"/>
        <v>0</v>
      </c>
      <c r="AG51" s="18">
        <f t="shared" si="14"/>
        <v>0</v>
      </c>
      <c r="AH51" s="18">
        <f t="shared" si="15"/>
        <v>20.007391488757889</v>
      </c>
      <c r="AI51" s="18">
        <f t="shared" si="16"/>
        <v>-1.8369478407440187E-2</v>
      </c>
      <c r="AJ51" s="18">
        <f t="shared" si="17"/>
        <v>-2.0109779896495508</v>
      </c>
      <c r="AK51" s="14" t="s">
        <v>53</v>
      </c>
      <c r="AL51" s="14">
        <v>0</v>
      </c>
      <c r="AM51" s="18">
        <f t="shared" si="18"/>
        <v>-2.351293236152344E-2</v>
      </c>
      <c r="AN51" s="17">
        <f t="shared" si="19"/>
        <v>1.0008349762912472</v>
      </c>
      <c r="AO51" s="14" t="s">
        <v>64</v>
      </c>
      <c r="AP51" s="14" t="s">
        <v>55</v>
      </c>
      <c r="AQ51" s="14">
        <v>0</v>
      </c>
      <c r="AR51" s="14">
        <v>3</v>
      </c>
      <c r="AS51" s="14">
        <v>12</v>
      </c>
      <c r="AT51" s="14">
        <v>0</v>
      </c>
    </row>
    <row r="52" spans="1:46" x14ac:dyDescent="0.55000000000000004">
      <c r="A52" s="14" t="s">
        <v>70</v>
      </c>
      <c r="B52" s="14" t="s">
        <v>92</v>
      </c>
      <c r="C52" s="15" t="s">
        <v>66</v>
      </c>
      <c r="D52" s="16">
        <v>7</v>
      </c>
      <c r="E52" s="16" t="s">
        <v>169</v>
      </c>
      <c r="F52" s="14" t="s">
        <v>170</v>
      </c>
      <c r="G52" s="14">
        <v>37</v>
      </c>
      <c r="H52" s="14">
        <v>30</v>
      </c>
      <c r="I52" s="14">
        <v>0</v>
      </c>
      <c r="J52" s="14">
        <v>0</v>
      </c>
      <c r="K52" s="14">
        <f t="shared" si="1"/>
        <v>30</v>
      </c>
      <c r="L52" s="17">
        <f t="shared" si="2"/>
        <v>0.81081081081081086</v>
      </c>
      <c r="M52" s="15">
        <v>1.843942505</v>
      </c>
      <c r="N52" s="14">
        <f t="shared" si="3"/>
        <v>10</v>
      </c>
      <c r="O52" s="17">
        <v>0.84210526299999999</v>
      </c>
      <c r="P52" s="18">
        <f t="shared" si="4"/>
        <v>8.4210526300000001</v>
      </c>
      <c r="Q52" s="14">
        <v>1</v>
      </c>
      <c r="R52" s="14">
        <v>0</v>
      </c>
      <c r="S52" s="14">
        <v>0</v>
      </c>
      <c r="T52" s="18">
        <f t="shared" si="5"/>
        <v>0.84210526299999999</v>
      </c>
      <c r="U52" s="14">
        <v>1</v>
      </c>
      <c r="V52" s="14">
        <v>0</v>
      </c>
      <c r="W52" s="14">
        <v>0</v>
      </c>
      <c r="X52" s="18">
        <v>3.2706351098440298</v>
      </c>
      <c r="Y52" s="17">
        <f t="shared" si="6"/>
        <v>0.94574385900421543</v>
      </c>
      <c r="Z52" s="14">
        <f t="shared" si="7"/>
        <v>0</v>
      </c>
      <c r="AA52" s="14">
        <f t="shared" si="8"/>
        <v>3</v>
      </c>
      <c r="AB52" s="15" t="str">
        <f t="shared" si="9"/>
        <v>Green</v>
      </c>
      <c r="AC52" s="15" t="str">
        <f t="shared" si="10"/>
        <v>Yellow</v>
      </c>
      <c r="AD52" s="15" t="str">
        <f t="shared" si="11"/>
        <v>None</v>
      </c>
      <c r="AE52" s="17">
        <f t="shared" si="12"/>
        <v>0.25</v>
      </c>
      <c r="AF52" s="18">
        <f t="shared" si="13"/>
        <v>0.84210526299999999</v>
      </c>
      <c r="AG52" s="18">
        <f t="shared" si="14"/>
        <v>1</v>
      </c>
      <c r="AH52" s="18">
        <f t="shared" si="15"/>
        <v>33.648794776547362</v>
      </c>
      <c r="AI52" s="18">
        <f t="shared" si="16"/>
        <v>2.0074772168440296</v>
      </c>
      <c r="AJ52" s="18">
        <f t="shared" si="17"/>
        <v>-1.3437280066086079</v>
      </c>
      <c r="AK52" s="14" t="s">
        <v>53</v>
      </c>
      <c r="AL52" s="14">
        <v>0</v>
      </c>
      <c r="AM52" s="18">
        <f t="shared" si="18"/>
        <v>2.3838791954492624</v>
      </c>
      <c r="AN52" s="17">
        <f t="shared" si="19"/>
        <v>0.94574385900421543</v>
      </c>
      <c r="AO52" s="14" t="s">
        <v>69</v>
      </c>
      <c r="AP52" s="14" t="s">
        <v>55</v>
      </c>
      <c r="AQ52" s="14">
        <v>0</v>
      </c>
      <c r="AR52" s="14">
        <v>3</v>
      </c>
      <c r="AS52" s="14">
        <v>10</v>
      </c>
      <c r="AT52" s="14">
        <v>0</v>
      </c>
    </row>
    <row r="53" spans="1:46" x14ac:dyDescent="0.55000000000000004">
      <c r="A53" s="14" t="s">
        <v>48</v>
      </c>
      <c r="B53" s="14" t="s">
        <v>141</v>
      </c>
      <c r="C53" s="15" t="s">
        <v>78</v>
      </c>
      <c r="D53" s="16">
        <v>7</v>
      </c>
      <c r="E53" s="16" t="s">
        <v>171</v>
      </c>
      <c r="F53" s="14" t="s">
        <v>172</v>
      </c>
      <c r="G53" s="14">
        <v>22</v>
      </c>
      <c r="H53" s="14">
        <v>17</v>
      </c>
      <c r="I53" s="14">
        <v>0</v>
      </c>
      <c r="J53" s="14">
        <v>0</v>
      </c>
      <c r="K53" s="14">
        <f t="shared" si="1"/>
        <v>17</v>
      </c>
      <c r="L53" s="17">
        <f t="shared" si="2"/>
        <v>0.77272727272727271</v>
      </c>
      <c r="M53" s="15">
        <v>1.03803657</v>
      </c>
      <c r="N53" s="14">
        <f t="shared" si="3"/>
        <v>7</v>
      </c>
      <c r="O53" s="17">
        <v>0.77777777800000003</v>
      </c>
      <c r="P53" s="18">
        <f t="shared" si="4"/>
        <v>5.4444444460000003</v>
      </c>
      <c r="Q53" s="14">
        <v>1</v>
      </c>
      <c r="R53" s="14">
        <v>0</v>
      </c>
      <c r="S53" s="14">
        <v>0</v>
      </c>
      <c r="T53" s="18">
        <f t="shared" si="5"/>
        <v>0.77777777800000003</v>
      </c>
      <c r="U53" s="14">
        <v>2</v>
      </c>
      <c r="V53" s="14">
        <v>0</v>
      </c>
      <c r="W53" s="14">
        <v>0</v>
      </c>
      <c r="X53" s="18">
        <v>0.47492421741520402</v>
      </c>
      <c r="Y53" s="17">
        <f t="shared" si="6"/>
        <v>0.94305900029930889</v>
      </c>
      <c r="Z53" s="14">
        <f t="shared" si="7"/>
        <v>0</v>
      </c>
      <c r="AA53" s="14">
        <f t="shared" si="8"/>
        <v>2</v>
      </c>
      <c r="AB53" s="15" t="str">
        <f t="shared" si="9"/>
        <v>Red</v>
      </c>
      <c r="AC53" s="15" t="str">
        <f t="shared" si="10"/>
        <v>Yellow</v>
      </c>
      <c r="AD53" s="15" t="str">
        <f t="shared" si="11"/>
        <v>None</v>
      </c>
      <c r="AE53" s="17">
        <f t="shared" si="12"/>
        <v>0.29166666666666669</v>
      </c>
      <c r="AF53" s="18">
        <f t="shared" si="13"/>
        <v>0.77777777800000003</v>
      </c>
      <c r="AG53" s="18">
        <f t="shared" si="14"/>
        <v>2</v>
      </c>
      <c r="AH53" s="18">
        <f t="shared" si="15"/>
        <v>20.007391488757889</v>
      </c>
      <c r="AI53" s="18">
        <f t="shared" si="16"/>
        <v>1.2527019934152037</v>
      </c>
      <c r="AJ53" s="18">
        <f t="shared" si="17"/>
        <v>-0.73990651782690686</v>
      </c>
      <c r="AK53" s="14" t="s">
        <v>53</v>
      </c>
      <c r="AL53" s="14">
        <v>0</v>
      </c>
      <c r="AM53" s="18">
        <f t="shared" si="18"/>
        <v>1.6106168482165142</v>
      </c>
      <c r="AN53" s="17">
        <f t="shared" si="19"/>
        <v>0.94305900029930889</v>
      </c>
      <c r="AO53" s="14" t="s">
        <v>114</v>
      </c>
      <c r="AP53" s="14" t="s">
        <v>55</v>
      </c>
      <c r="AQ53" s="14">
        <v>0</v>
      </c>
      <c r="AR53" s="14">
        <v>7</v>
      </c>
      <c r="AS53" s="14">
        <v>7</v>
      </c>
      <c r="AT53" s="14">
        <v>0</v>
      </c>
    </row>
    <row r="54" spans="1:46" x14ac:dyDescent="0.55000000000000004">
      <c r="A54" s="14" t="s">
        <v>56</v>
      </c>
      <c r="B54" s="14" t="s">
        <v>83</v>
      </c>
      <c r="C54" s="15" t="s">
        <v>78</v>
      </c>
      <c r="D54" s="16">
        <v>8</v>
      </c>
      <c r="E54" s="16" t="s">
        <v>173</v>
      </c>
      <c r="F54" s="14" t="s">
        <v>174</v>
      </c>
      <c r="G54" s="14">
        <v>22</v>
      </c>
      <c r="H54" s="14">
        <v>18</v>
      </c>
      <c r="I54" s="14">
        <v>0</v>
      </c>
      <c r="J54" s="14">
        <v>0</v>
      </c>
      <c r="K54" s="14">
        <f t="shared" si="1"/>
        <v>18</v>
      </c>
      <c r="L54" s="17">
        <f t="shared" si="2"/>
        <v>0.81818181818181823</v>
      </c>
      <c r="M54" s="15">
        <v>0.80798808200000005</v>
      </c>
      <c r="N54" s="14">
        <f t="shared" si="3"/>
        <v>5</v>
      </c>
      <c r="O54" s="17">
        <v>1</v>
      </c>
      <c r="P54" s="18">
        <f t="shared" si="4"/>
        <v>5</v>
      </c>
      <c r="Q54" s="14">
        <v>1</v>
      </c>
      <c r="R54" s="14">
        <v>0</v>
      </c>
      <c r="S54" s="14">
        <v>0</v>
      </c>
      <c r="T54" s="18">
        <f t="shared" si="5"/>
        <v>1</v>
      </c>
      <c r="U54" s="14">
        <v>0</v>
      </c>
      <c r="V54" s="14">
        <v>0</v>
      </c>
      <c r="W54" s="14">
        <v>0</v>
      </c>
      <c r="X54" s="18">
        <v>2.3165181807328401</v>
      </c>
      <c r="Y54" s="17">
        <f t="shared" si="6"/>
        <v>0.9856128099666891</v>
      </c>
      <c r="Z54" s="14">
        <f t="shared" si="7"/>
        <v>0</v>
      </c>
      <c r="AA54" s="14">
        <f t="shared" si="8"/>
        <v>1</v>
      </c>
      <c r="AB54" s="15" t="str">
        <f t="shared" si="9"/>
        <v>Green</v>
      </c>
      <c r="AC54" s="15" t="str">
        <f t="shared" si="10"/>
        <v>Yellow</v>
      </c>
      <c r="AD54" s="15" t="str">
        <f t="shared" si="11"/>
        <v>None</v>
      </c>
      <c r="AE54" s="17">
        <f t="shared" si="12"/>
        <v>0.21739130434782608</v>
      </c>
      <c r="AF54" s="18">
        <f t="shared" si="13"/>
        <v>1</v>
      </c>
      <c r="AG54" s="18">
        <f t="shared" si="14"/>
        <v>0</v>
      </c>
      <c r="AH54" s="18">
        <f t="shared" si="15"/>
        <v>20.007391488757889</v>
      </c>
      <c r="AI54" s="18">
        <f t="shared" si="16"/>
        <v>0.3165181807328401</v>
      </c>
      <c r="AJ54" s="18">
        <f t="shared" si="17"/>
        <v>-1.6760903305092705</v>
      </c>
      <c r="AK54" s="14" t="s">
        <v>53</v>
      </c>
      <c r="AL54" s="14">
        <v>0</v>
      </c>
      <c r="AM54" s="18">
        <f t="shared" si="18"/>
        <v>0.3165181807328401</v>
      </c>
      <c r="AN54" s="17">
        <f t="shared" si="19"/>
        <v>0.9856128099666891</v>
      </c>
      <c r="AO54" s="14" t="s">
        <v>69</v>
      </c>
      <c r="AP54" s="14" t="s">
        <v>125</v>
      </c>
      <c r="AQ54" s="14">
        <v>0</v>
      </c>
      <c r="AR54" s="14">
        <v>7</v>
      </c>
      <c r="AS54" s="14">
        <v>5</v>
      </c>
      <c r="AT54" s="14">
        <v>0</v>
      </c>
    </row>
    <row r="55" spans="1:46" x14ac:dyDescent="0.55000000000000004">
      <c r="A55" s="14" t="s">
        <v>70</v>
      </c>
      <c r="B55" s="14" t="s">
        <v>118</v>
      </c>
      <c r="C55" s="15" t="s">
        <v>50</v>
      </c>
      <c r="D55" s="16">
        <v>12</v>
      </c>
      <c r="E55" s="16" t="s">
        <v>175</v>
      </c>
      <c r="F55" s="14" t="s">
        <v>176</v>
      </c>
      <c r="G55" s="14">
        <v>100</v>
      </c>
      <c r="H55" s="14">
        <v>74</v>
      </c>
      <c r="I55" s="14">
        <v>0</v>
      </c>
      <c r="J55" s="14">
        <v>0</v>
      </c>
      <c r="K55" s="14">
        <f t="shared" si="1"/>
        <v>74</v>
      </c>
      <c r="L55" s="17">
        <f t="shared" si="2"/>
        <v>0.74</v>
      </c>
      <c r="M55" s="15">
        <v>1.624058864</v>
      </c>
      <c r="N55" s="14">
        <f t="shared" si="3"/>
        <v>18</v>
      </c>
      <c r="O55" s="17">
        <v>0.61538461499999997</v>
      </c>
      <c r="P55" s="18">
        <f t="shared" si="4"/>
        <v>11.076923069999999</v>
      </c>
      <c r="Q55" s="14">
        <v>4</v>
      </c>
      <c r="R55" s="14">
        <v>0</v>
      </c>
      <c r="S55" s="14">
        <v>0</v>
      </c>
      <c r="T55" s="18">
        <f t="shared" si="5"/>
        <v>2.4615384599999999</v>
      </c>
      <c r="U55" s="14">
        <v>1</v>
      </c>
      <c r="V55" s="14">
        <v>0</v>
      </c>
      <c r="W55" s="14">
        <v>0</v>
      </c>
      <c r="X55" s="18">
        <v>10.438433422447099</v>
      </c>
      <c r="Y55" s="17">
        <f t="shared" si="6"/>
        <v>0.76100028107552886</v>
      </c>
      <c r="Z55" s="14">
        <f t="shared" si="7"/>
        <v>25</v>
      </c>
      <c r="AA55" s="14">
        <f t="shared" si="8"/>
        <v>39</v>
      </c>
      <c r="AB55" s="15" t="str">
        <f t="shared" si="9"/>
        <v>Red</v>
      </c>
      <c r="AC55" s="15" t="str">
        <f t="shared" si="10"/>
        <v>Red</v>
      </c>
      <c r="AD55" s="15" t="str">
        <f t="shared" si="11"/>
        <v>None</v>
      </c>
      <c r="AE55" s="17">
        <f t="shared" si="12"/>
        <v>0.19565217391304349</v>
      </c>
      <c r="AF55" s="18">
        <f t="shared" si="13"/>
        <v>2.4615384599999999</v>
      </c>
      <c r="AG55" s="18">
        <f t="shared" si="14"/>
        <v>1</v>
      </c>
      <c r="AH55" s="18">
        <f t="shared" si="15"/>
        <v>90.942688585263127</v>
      </c>
      <c r="AI55" s="18">
        <f t="shared" si="16"/>
        <v>23.899971892447098</v>
      </c>
      <c r="AJ55" s="18">
        <f t="shared" si="17"/>
        <v>14.842660477710227</v>
      </c>
      <c r="AK55" s="14" t="s">
        <v>53</v>
      </c>
      <c r="AL55" s="14">
        <v>0</v>
      </c>
      <c r="AM55" s="18">
        <f t="shared" si="18"/>
        <v>38.837454349499943</v>
      </c>
      <c r="AN55" s="17">
        <f t="shared" si="19"/>
        <v>0.76100028107552886</v>
      </c>
      <c r="AO55" s="14" t="s">
        <v>117</v>
      </c>
      <c r="AP55" s="14" t="s">
        <v>55</v>
      </c>
      <c r="AQ55" s="14">
        <v>0</v>
      </c>
      <c r="AR55" s="14">
        <v>2</v>
      </c>
      <c r="AS55" s="14">
        <v>18</v>
      </c>
      <c r="AT55" s="14">
        <v>0</v>
      </c>
    </row>
    <row r="56" spans="1:46" x14ac:dyDescent="0.55000000000000004">
      <c r="A56" s="14" t="s">
        <v>56</v>
      </c>
      <c r="B56" s="14" t="s">
        <v>177</v>
      </c>
      <c r="C56" s="15" t="s">
        <v>66</v>
      </c>
      <c r="D56" s="16">
        <v>6</v>
      </c>
      <c r="E56" s="16" t="s">
        <v>178</v>
      </c>
      <c r="F56" s="14" t="s">
        <v>179</v>
      </c>
      <c r="G56" s="14">
        <v>22</v>
      </c>
      <c r="H56" s="14">
        <v>16</v>
      </c>
      <c r="I56" s="14">
        <v>0</v>
      </c>
      <c r="J56" s="14">
        <v>0</v>
      </c>
      <c r="K56" s="14">
        <f t="shared" si="1"/>
        <v>16</v>
      </c>
      <c r="L56" s="17">
        <f t="shared" si="2"/>
        <v>0.72727272727272729</v>
      </c>
      <c r="M56" s="15">
        <v>1.5154004109999999</v>
      </c>
      <c r="N56" s="14">
        <f t="shared" si="3"/>
        <v>8</v>
      </c>
      <c r="O56" s="17">
        <v>0.93333333299999999</v>
      </c>
      <c r="P56" s="18">
        <f t="shared" si="4"/>
        <v>7.4666666639999999</v>
      </c>
      <c r="Q56" s="14">
        <v>1</v>
      </c>
      <c r="R56" s="14">
        <v>0</v>
      </c>
      <c r="S56" s="14">
        <v>0</v>
      </c>
      <c r="T56" s="18">
        <f t="shared" si="5"/>
        <v>0.93333333299999999</v>
      </c>
      <c r="U56" s="14">
        <v>0</v>
      </c>
      <c r="V56" s="14">
        <v>0</v>
      </c>
      <c r="W56" s="14">
        <v>0</v>
      </c>
      <c r="X56" s="18">
        <v>2.8757682704064398</v>
      </c>
      <c r="Y56" s="17">
        <f t="shared" si="6"/>
        <v>0.9783741693906165</v>
      </c>
      <c r="Z56" s="14">
        <f t="shared" si="7"/>
        <v>0</v>
      </c>
      <c r="AA56" s="14">
        <f t="shared" si="8"/>
        <v>1</v>
      </c>
      <c r="AB56" s="15" t="str">
        <f t="shared" si="9"/>
        <v>Red</v>
      </c>
      <c r="AC56" s="15" t="str">
        <f t="shared" si="10"/>
        <v>Yellow</v>
      </c>
      <c r="AD56" s="15" t="str">
        <f t="shared" si="11"/>
        <v>None</v>
      </c>
      <c r="AE56" s="17">
        <f t="shared" si="12"/>
        <v>0.33333333333333331</v>
      </c>
      <c r="AF56" s="18">
        <f t="shared" si="13"/>
        <v>0.93333333299999999</v>
      </c>
      <c r="AG56" s="18">
        <f t="shared" si="14"/>
        <v>0</v>
      </c>
      <c r="AH56" s="18">
        <f t="shared" si="15"/>
        <v>20.007391488757889</v>
      </c>
      <c r="AI56" s="18">
        <f t="shared" si="16"/>
        <v>0.47576827340643968</v>
      </c>
      <c r="AJ56" s="18">
        <f t="shared" si="17"/>
        <v>-1.5168402378356709</v>
      </c>
      <c r="AK56" s="14" t="s">
        <v>53</v>
      </c>
      <c r="AL56" s="14">
        <v>0</v>
      </c>
      <c r="AM56" s="18">
        <f t="shared" si="18"/>
        <v>0.50975172168895388</v>
      </c>
      <c r="AN56" s="17">
        <f t="shared" si="19"/>
        <v>0.9783741693906165</v>
      </c>
      <c r="AO56" s="14" t="s">
        <v>60</v>
      </c>
      <c r="AP56" s="14" t="s">
        <v>55</v>
      </c>
      <c r="AQ56" s="14">
        <v>0</v>
      </c>
      <c r="AR56" s="14">
        <v>3</v>
      </c>
      <c r="AS56" s="14">
        <v>8</v>
      </c>
      <c r="AT56" s="14">
        <v>0</v>
      </c>
    </row>
    <row r="57" spans="1:46" x14ac:dyDescent="0.55000000000000004">
      <c r="A57" s="14" t="s">
        <v>70</v>
      </c>
      <c r="B57" s="14" t="s">
        <v>92</v>
      </c>
      <c r="C57" s="15" t="s">
        <v>78</v>
      </c>
      <c r="D57" s="16">
        <v>7</v>
      </c>
      <c r="E57" s="16" t="s">
        <v>180</v>
      </c>
      <c r="F57" s="14" t="s">
        <v>181</v>
      </c>
      <c r="G57" s="14">
        <v>15</v>
      </c>
      <c r="H57" s="14">
        <v>17</v>
      </c>
      <c r="I57" s="14">
        <v>0</v>
      </c>
      <c r="J57" s="14">
        <v>0</v>
      </c>
      <c r="K57" s="14">
        <f>H57-I57-J57</f>
        <v>17</v>
      </c>
      <c r="L57" s="17">
        <f t="shared" si="2"/>
        <v>1.1333333333333333</v>
      </c>
      <c r="M57" s="15">
        <v>1.125062843</v>
      </c>
      <c r="N57" s="14">
        <f t="shared" si="3"/>
        <v>1</v>
      </c>
      <c r="O57" s="17">
        <v>0.80906921200000004</v>
      </c>
      <c r="P57" s="18">
        <f t="shared" si="4"/>
        <v>0.80906921200000004</v>
      </c>
      <c r="Q57" s="14">
        <v>2</v>
      </c>
      <c r="R57" s="14">
        <v>0</v>
      </c>
      <c r="S57" s="14">
        <v>0</v>
      </c>
      <c r="T57" s="18">
        <f t="shared" si="5"/>
        <v>1.6181384240000001</v>
      </c>
      <c r="U57" s="14">
        <v>3</v>
      </c>
      <c r="V57" s="14">
        <v>0</v>
      </c>
      <c r="W57" s="14">
        <v>0</v>
      </c>
      <c r="X57" s="18">
        <v>1.21805361546573</v>
      </c>
      <c r="Y57" s="17">
        <f t="shared" si="6"/>
        <v>1.0139436013689516</v>
      </c>
      <c r="Z57" s="14">
        <f t="shared" si="7"/>
        <v>0</v>
      </c>
      <c r="AA57" s="14">
        <f t="shared" si="8"/>
        <v>0</v>
      </c>
      <c r="AB57" s="15" t="str">
        <f t="shared" si="9"/>
        <v>Yellow</v>
      </c>
      <c r="AC57" s="15" t="str">
        <f t="shared" si="10"/>
        <v>Yellow</v>
      </c>
      <c r="AD57" s="15" t="str">
        <f t="shared" si="11"/>
        <v>Category 1</v>
      </c>
      <c r="AE57" s="17">
        <f t="shared" si="12"/>
        <v>5.5555555555555552E-2</v>
      </c>
      <c r="AF57" s="18">
        <f t="shared" si="13"/>
        <v>1.6181384240000001</v>
      </c>
      <c r="AG57" s="18">
        <f t="shared" si="14"/>
        <v>3</v>
      </c>
      <c r="AH57" s="18">
        <f t="shared" si="15"/>
        <v>13.641403287789469</v>
      </c>
      <c r="AI57" s="18">
        <f t="shared" si="16"/>
        <v>-0.20915402053427035</v>
      </c>
      <c r="AJ57" s="18">
        <f t="shared" si="17"/>
        <v>-1.5677507327448013</v>
      </c>
      <c r="AK57" s="14" t="s">
        <v>53</v>
      </c>
      <c r="AL57" s="14">
        <v>0</v>
      </c>
      <c r="AM57" s="18">
        <f t="shared" si="18"/>
        <v>-0.25851190161747289</v>
      </c>
      <c r="AN57" s="17">
        <f t="shared" si="19"/>
        <v>1.0139436013689516</v>
      </c>
      <c r="AO57" s="14" t="s">
        <v>117</v>
      </c>
      <c r="AP57" s="14" t="s">
        <v>55</v>
      </c>
      <c r="AQ57" s="14">
        <v>3</v>
      </c>
      <c r="AR57" s="14">
        <v>7</v>
      </c>
      <c r="AS57" s="14">
        <v>1</v>
      </c>
      <c r="AT57" s="14">
        <v>0</v>
      </c>
    </row>
    <row r="58" spans="1:46" x14ac:dyDescent="0.55000000000000004">
      <c r="A58" s="14" t="s">
        <v>48</v>
      </c>
      <c r="B58" s="14" t="s">
        <v>111</v>
      </c>
      <c r="C58" s="15" t="s">
        <v>78</v>
      </c>
      <c r="D58" s="16">
        <v>5</v>
      </c>
      <c r="E58" s="16" t="s">
        <v>182</v>
      </c>
      <c r="F58" s="14" t="s">
        <v>183</v>
      </c>
      <c r="G58" s="14">
        <v>11</v>
      </c>
      <c r="H58" s="14">
        <v>11</v>
      </c>
      <c r="I58" s="14">
        <v>0</v>
      </c>
      <c r="J58" s="14">
        <v>1</v>
      </c>
      <c r="K58" s="14">
        <f>H58-I58-J58</f>
        <v>10</v>
      </c>
      <c r="L58" s="17">
        <f t="shared" si="2"/>
        <v>0.90909090909090906</v>
      </c>
      <c r="M58" s="15">
        <v>0.75929728500000004</v>
      </c>
      <c r="N58" s="14">
        <f t="shared" si="3"/>
        <v>1</v>
      </c>
      <c r="O58" s="17">
        <v>0.92307692299999999</v>
      </c>
      <c r="P58" s="18">
        <f t="shared" si="4"/>
        <v>0.92307692299999999</v>
      </c>
      <c r="Q58" s="14">
        <v>0</v>
      </c>
      <c r="R58" s="14">
        <v>0</v>
      </c>
      <c r="S58" s="14">
        <v>1</v>
      </c>
      <c r="T58" s="18">
        <f t="shared" si="5"/>
        <v>1</v>
      </c>
      <c r="U58" s="14">
        <v>0</v>
      </c>
      <c r="V58" s="14">
        <v>0</v>
      </c>
      <c r="W58" s="14">
        <v>0</v>
      </c>
      <c r="X58" s="18">
        <v>8.7683298664057996E-2</v>
      </c>
      <c r="Y58" s="17">
        <f t="shared" si="6"/>
        <v>1.0759448749396312</v>
      </c>
      <c r="Z58" s="14">
        <f t="shared" si="7"/>
        <v>0</v>
      </c>
      <c r="AA58" s="14">
        <f t="shared" si="8"/>
        <v>0</v>
      </c>
      <c r="AB58" s="15" t="str">
        <f t="shared" si="9"/>
        <v>Yellow</v>
      </c>
      <c r="AC58" s="15" t="str">
        <f t="shared" si="10"/>
        <v>Yellow</v>
      </c>
      <c r="AD58" s="15" t="str">
        <f t="shared" si="11"/>
        <v>Category 1</v>
      </c>
      <c r="AE58" s="17">
        <f t="shared" si="12"/>
        <v>9.0909090909090912E-2</v>
      </c>
      <c r="AF58" s="18">
        <f t="shared" si="13"/>
        <v>0</v>
      </c>
      <c r="AG58" s="18">
        <f t="shared" si="14"/>
        <v>0</v>
      </c>
      <c r="AH58" s="18">
        <f t="shared" si="15"/>
        <v>10.003695744378945</v>
      </c>
      <c r="AI58" s="18">
        <f t="shared" si="16"/>
        <v>-0.835393624335942</v>
      </c>
      <c r="AJ58" s="18">
        <f t="shared" si="17"/>
        <v>-1.8316978799569972</v>
      </c>
      <c r="AK58" s="14" t="s">
        <v>53</v>
      </c>
      <c r="AL58" s="14">
        <v>0</v>
      </c>
      <c r="AM58" s="18">
        <f t="shared" si="18"/>
        <v>-0.90500975977268794</v>
      </c>
      <c r="AN58" s="17">
        <f t="shared" si="19"/>
        <v>1.0759448749396312</v>
      </c>
      <c r="AO58" s="14" t="s">
        <v>114</v>
      </c>
      <c r="AP58" s="14" t="s">
        <v>55</v>
      </c>
      <c r="AQ58" s="14">
        <v>1</v>
      </c>
      <c r="AR58" s="14">
        <v>7</v>
      </c>
      <c r="AS58" s="14">
        <v>1</v>
      </c>
      <c r="AT58" s="14">
        <v>0</v>
      </c>
    </row>
    <row r="59" spans="1:46" x14ac:dyDescent="0.55000000000000004">
      <c r="A59" s="14" t="s">
        <v>56</v>
      </c>
      <c r="B59" s="14" t="s">
        <v>65</v>
      </c>
      <c r="C59" s="15" t="s">
        <v>78</v>
      </c>
      <c r="D59" s="16">
        <v>5</v>
      </c>
      <c r="E59" s="16" t="s">
        <v>184</v>
      </c>
      <c r="F59" s="14" t="s">
        <v>185</v>
      </c>
      <c r="G59" s="14">
        <v>11</v>
      </c>
      <c r="H59" s="14">
        <v>9</v>
      </c>
      <c r="I59" s="14">
        <v>0</v>
      </c>
      <c r="J59" s="14">
        <v>0</v>
      </c>
      <c r="K59" s="14">
        <f t="shared" si="1"/>
        <v>9</v>
      </c>
      <c r="L59" s="17">
        <f t="shared" si="2"/>
        <v>0.81818181818181823</v>
      </c>
      <c r="M59" s="15">
        <v>1.0499657769999999</v>
      </c>
      <c r="N59" s="14">
        <f t="shared" si="3"/>
        <v>2</v>
      </c>
      <c r="O59" s="17">
        <v>0.88888888899999996</v>
      </c>
      <c r="P59" s="18">
        <f t="shared" si="4"/>
        <v>1.7777777779999999</v>
      </c>
      <c r="Q59" s="14">
        <v>0</v>
      </c>
      <c r="R59" s="14">
        <v>0</v>
      </c>
      <c r="S59" s="14">
        <v>0</v>
      </c>
      <c r="T59" s="18">
        <f t="shared" si="5"/>
        <v>0</v>
      </c>
      <c r="U59" s="14">
        <v>0</v>
      </c>
      <c r="V59" s="14">
        <v>0</v>
      </c>
      <c r="W59" s="14">
        <v>0</v>
      </c>
      <c r="X59" s="18">
        <v>0.28090627882959501</v>
      </c>
      <c r="Y59" s="17">
        <f t="shared" si="6"/>
        <v>0.9542610453791277</v>
      </c>
      <c r="Z59" s="14">
        <f t="shared" si="7"/>
        <v>0</v>
      </c>
      <c r="AA59" s="14">
        <f t="shared" si="8"/>
        <v>1</v>
      </c>
      <c r="AB59" s="15" t="str">
        <f t="shared" si="9"/>
        <v>Green</v>
      </c>
      <c r="AC59" s="15" t="str">
        <f t="shared" si="10"/>
        <v>Yellow</v>
      </c>
      <c r="AD59" s="15" t="str">
        <f t="shared" si="11"/>
        <v>None</v>
      </c>
      <c r="AE59" s="17">
        <f t="shared" si="12"/>
        <v>0.18181818181818182</v>
      </c>
      <c r="AF59" s="18">
        <f t="shared" si="13"/>
        <v>0</v>
      </c>
      <c r="AG59" s="18">
        <f t="shared" si="14"/>
        <v>0</v>
      </c>
      <c r="AH59" s="18">
        <f t="shared" si="15"/>
        <v>10.003695744378945</v>
      </c>
      <c r="AI59" s="18">
        <f t="shared" si="16"/>
        <v>0.50312850082959515</v>
      </c>
      <c r="AJ59" s="18">
        <f t="shared" si="17"/>
        <v>-0.4931757547914602</v>
      </c>
      <c r="AK59" s="14" t="s">
        <v>53</v>
      </c>
      <c r="AL59" s="14">
        <v>0</v>
      </c>
      <c r="AM59" s="18">
        <f t="shared" si="18"/>
        <v>0.56601956336254211</v>
      </c>
      <c r="AN59" s="17">
        <f t="shared" si="19"/>
        <v>0.9542610453791277</v>
      </c>
      <c r="AO59" s="14" t="s">
        <v>69</v>
      </c>
      <c r="AP59" s="14" t="s">
        <v>55</v>
      </c>
      <c r="AQ59" s="14">
        <v>0</v>
      </c>
      <c r="AR59" s="14">
        <v>7</v>
      </c>
      <c r="AS59" s="14">
        <v>2</v>
      </c>
      <c r="AT59" s="14">
        <v>0</v>
      </c>
    </row>
    <row r="60" spans="1:46" x14ac:dyDescent="0.55000000000000004">
      <c r="A60" s="14" t="s">
        <v>56</v>
      </c>
      <c r="B60" s="14" t="s">
        <v>57</v>
      </c>
      <c r="C60" s="15" t="s">
        <v>66</v>
      </c>
      <c r="D60" s="16">
        <v>6</v>
      </c>
      <c r="E60" s="16" t="s">
        <v>186</v>
      </c>
      <c r="F60" s="14" t="s">
        <v>187</v>
      </c>
      <c r="G60" s="14">
        <v>20</v>
      </c>
      <c r="H60" s="14">
        <v>17</v>
      </c>
      <c r="I60" s="14">
        <v>0</v>
      </c>
      <c r="J60" s="14">
        <v>0</v>
      </c>
      <c r="K60" s="14">
        <f t="shared" si="1"/>
        <v>17</v>
      </c>
      <c r="L60" s="17">
        <f t="shared" si="2"/>
        <v>0.85</v>
      </c>
      <c r="M60" s="15">
        <v>1.759285277</v>
      </c>
      <c r="N60" s="14">
        <f t="shared" si="3"/>
        <v>4</v>
      </c>
      <c r="O60" s="17">
        <v>0.95</v>
      </c>
      <c r="P60" s="18">
        <f t="shared" si="4"/>
        <v>3.8</v>
      </c>
      <c r="Q60" s="14">
        <v>0</v>
      </c>
      <c r="R60" s="14">
        <v>0</v>
      </c>
      <c r="S60" s="14">
        <v>0</v>
      </c>
      <c r="T60" s="18">
        <f t="shared" si="5"/>
        <v>0</v>
      </c>
      <c r="U60" s="14">
        <v>0</v>
      </c>
      <c r="V60" s="14">
        <v>0</v>
      </c>
      <c r="W60" s="14">
        <v>0</v>
      </c>
      <c r="X60" s="18">
        <v>0.642664322606601</v>
      </c>
      <c r="Y60" s="17">
        <f t="shared" si="6"/>
        <v>1.00786678386967</v>
      </c>
      <c r="Z60" s="14">
        <f t="shared" si="7"/>
        <v>0</v>
      </c>
      <c r="AA60" s="14">
        <f t="shared" si="8"/>
        <v>0</v>
      </c>
      <c r="AB60" s="15" t="str">
        <f t="shared" si="9"/>
        <v>Green</v>
      </c>
      <c r="AC60" s="15" t="str">
        <f t="shared" si="10"/>
        <v>Yellow</v>
      </c>
      <c r="AD60" s="15" t="str">
        <f t="shared" si="11"/>
        <v>None</v>
      </c>
      <c r="AE60" s="17">
        <f t="shared" si="12"/>
        <v>0.19047619047619047</v>
      </c>
      <c r="AF60" s="18">
        <f t="shared" si="13"/>
        <v>0</v>
      </c>
      <c r="AG60" s="18">
        <f t="shared" si="14"/>
        <v>0</v>
      </c>
      <c r="AH60" s="18">
        <f t="shared" si="15"/>
        <v>18.188537717052625</v>
      </c>
      <c r="AI60" s="18">
        <f t="shared" si="16"/>
        <v>-0.15733567739339882</v>
      </c>
      <c r="AJ60" s="18">
        <f t="shared" si="17"/>
        <v>-1.9687979603407735</v>
      </c>
      <c r="AK60" s="14" t="s">
        <v>53</v>
      </c>
      <c r="AL60" s="14">
        <v>0</v>
      </c>
      <c r="AM60" s="18">
        <f t="shared" si="18"/>
        <v>-0.16561650251936719</v>
      </c>
      <c r="AN60" s="17">
        <f t="shared" si="19"/>
        <v>1.00786678386967</v>
      </c>
      <c r="AO60" s="14" t="s">
        <v>60</v>
      </c>
      <c r="AP60" s="14" t="s">
        <v>55</v>
      </c>
      <c r="AQ60" s="14">
        <v>0</v>
      </c>
      <c r="AR60" s="14">
        <v>3</v>
      </c>
      <c r="AS60" s="14">
        <v>4</v>
      </c>
      <c r="AT60" s="14">
        <v>0</v>
      </c>
    </row>
    <row r="61" spans="1:46" x14ac:dyDescent="0.55000000000000004">
      <c r="A61" s="14" t="s">
        <v>56</v>
      </c>
      <c r="B61" s="14" t="s">
        <v>177</v>
      </c>
      <c r="C61" s="15" t="s">
        <v>66</v>
      </c>
      <c r="D61" s="16">
        <v>8</v>
      </c>
      <c r="E61" s="16" t="s">
        <v>188</v>
      </c>
      <c r="F61" s="14" t="s">
        <v>189</v>
      </c>
      <c r="G61" s="14">
        <v>22</v>
      </c>
      <c r="H61" s="14">
        <v>20</v>
      </c>
      <c r="I61" s="14">
        <v>1</v>
      </c>
      <c r="J61" s="14">
        <v>1</v>
      </c>
      <c r="K61" s="14">
        <f t="shared" si="1"/>
        <v>18</v>
      </c>
      <c r="L61" s="17">
        <f t="shared" si="2"/>
        <v>0.81818181818181823</v>
      </c>
      <c r="M61" s="15">
        <v>2.190491234</v>
      </c>
      <c r="N61" s="14">
        <f t="shared" si="3"/>
        <v>5</v>
      </c>
      <c r="O61" s="17">
        <v>0.8125</v>
      </c>
      <c r="P61" s="18">
        <f t="shared" si="4"/>
        <v>4.0625</v>
      </c>
      <c r="Q61" s="14">
        <v>0</v>
      </c>
      <c r="R61" s="14">
        <v>0</v>
      </c>
      <c r="S61" s="14">
        <v>1</v>
      </c>
      <c r="T61" s="18">
        <f t="shared" si="5"/>
        <v>1</v>
      </c>
      <c r="U61" s="14">
        <v>0</v>
      </c>
      <c r="V61" s="14">
        <v>0</v>
      </c>
      <c r="W61" s="14">
        <v>0</v>
      </c>
      <c r="X61" s="18">
        <v>3.1249649247161901</v>
      </c>
      <c r="Y61" s="17">
        <f t="shared" si="6"/>
        <v>0.90625159433108238</v>
      </c>
      <c r="Z61" s="14">
        <f t="shared" si="7"/>
        <v>1</v>
      </c>
      <c r="AA61" s="14">
        <f t="shared" si="8"/>
        <v>3</v>
      </c>
      <c r="AB61" s="15" t="str">
        <f t="shared" si="9"/>
        <v>Green</v>
      </c>
      <c r="AC61" s="15" t="str">
        <f t="shared" si="10"/>
        <v>Yellow</v>
      </c>
      <c r="AD61" s="15" t="str">
        <f t="shared" si="11"/>
        <v>None</v>
      </c>
      <c r="AE61" s="17">
        <f t="shared" si="12"/>
        <v>0.21739130434782608</v>
      </c>
      <c r="AF61" s="18">
        <f t="shared" si="13"/>
        <v>0</v>
      </c>
      <c r="AG61" s="18">
        <f t="shared" si="14"/>
        <v>0</v>
      </c>
      <c r="AH61" s="18">
        <f t="shared" si="15"/>
        <v>20.007391488757889</v>
      </c>
      <c r="AI61" s="18">
        <f t="shared" si="16"/>
        <v>2.0624649247161901</v>
      </c>
      <c r="AJ61" s="18">
        <f t="shared" si="17"/>
        <v>6.9856413474079559E-2</v>
      </c>
      <c r="AK61" s="14" t="s">
        <v>53</v>
      </c>
      <c r="AL61" s="14">
        <v>0</v>
      </c>
      <c r="AM61" s="18">
        <f t="shared" si="18"/>
        <v>2.538418368881465</v>
      </c>
      <c r="AN61" s="17">
        <f t="shared" si="19"/>
        <v>0.90625159433108238</v>
      </c>
      <c r="AO61" s="14" t="s">
        <v>60</v>
      </c>
      <c r="AP61" s="14" t="s">
        <v>55</v>
      </c>
      <c r="AQ61" s="14">
        <v>0</v>
      </c>
      <c r="AR61" s="14">
        <v>3</v>
      </c>
      <c r="AS61" s="14">
        <v>5</v>
      </c>
      <c r="AT61" s="14">
        <v>0</v>
      </c>
    </row>
    <row r="62" spans="1:46" x14ac:dyDescent="0.55000000000000004">
      <c r="A62" s="14" t="s">
        <v>70</v>
      </c>
      <c r="B62" s="14" t="s">
        <v>118</v>
      </c>
      <c r="C62" s="15" t="s">
        <v>66</v>
      </c>
      <c r="D62" s="16">
        <v>5</v>
      </c>
      <c r="E62" s="16" t="s">
        <v>190</v>
      </c>
      <c r="F62" s="14" t="s">
        <v>191</v>
      </c>
      <c r="G62" s="14">
        <v>17</v>
      </c>
      <c r="H62" s="14">
        <v>13</v>
      </c>
      <c r="I62" s="14">
        <v>0</v>
      </c>
      <c r="J62" s="14">
        <v>0</v>
      </c>
      <c r="K62" s="14">
        <f t="shared" si="1"/>
        <v>13</v>
      </c>
      <c r="L62" s="17">
        <f t="shared" si="2"/>
        <v>0.76470588235294112</v>
      </c>
      <c r="M62" s="15">
        <v>1.067351129</v>
      </c>
      <c r="N62" s="14">
        <f t="shared" si="3"/>
        <v>6</v>
      </c>
      <c r="O62" s="17">
        <v>0.909090909</v>
      </c>
      <c r="P62" s="18">
        <f t="shared" si="4"/>
        <v>5.4545454539999998</v>
      </c>
      <c r="Q62" s="14">
        <v>0</v>
      </c>
      <c r="R62" s="14">
        <v>0</v>
      </c>
      <c r="S62" s="14">
        <v>0</v>
      </c>
      <c r="T62" s="18">
        <f t="shared" si="5"/>
        <v>0</v>
      </c>
      <c r="U62" s="14">
        <v>1</v>
      </c>
      <c r="V62" s="14">
        <v>0</v>
      </c>
      <c r="W62" s="14">
        <v>0</v>
      </c>
      <c r="X62" s="18">
        <v>1.05609247198357</v>
      </c>
      <c r="Y62" s="17">
        <f t="shared" si="6"/>
        <v>0.9646148812950841</v>
      </c>
      <c r="Z62" s="14">
        <f t="shared" si="7"/>
        <v>0</v>
      </c>
      <c r="AA62" s="14">
        <f t="shared" si="8"/>
        <v>1</v>
      </c>
      <c r="AB62" s="15" t="str">
        <f t="shared" si="9"/>
        <v>Red</v>
      </c>
      <c r="AC62" s="15" t="str">
        <f t="shared" si="10"/>
        <v>Yellow</v>
      </c>
      <c r="AD62" s="15" t="str">
        <f t="shared" si="11"/>
        <v>None</v>
      </c>
      <c r="AE62" s="17">
        <f t="shared" si="12"/>
        <v>0.31578947368421051</v>
      </c>
      <c r="AF62" s="18">
        <f t="shared" si="13"/>
        <v>0</v>
      </c>
      <c r="AG62" s="18">
        <f t="shared" si="14"/>
        <v>1</v>
      </c>
      <c r="AH62" s="18">
        <f t="shared" si="15"/>
        <v>15.460257059494733</v>
      </c>
      <c r="AI62" s="18">
        <f t="shared" si="16"/>
        <v>0.60154701798357024</v>
      </c>
      <c r="AJ62" s="18">
        <f t="shared" si="17"/>
        <v>-0.9381959225216967</v>
      </c>
      <c r="AK62" s="14" t="s">
        <v>53</v>
      </c>
      <c r="AL62" s="14">
        <v>0</v>
      </c>
      <c r="AM62" s="18">
        <f t="shared" si="18"/>
        <v>0.66170171984809745</v>
      </c>
      <c r="AN62" s="17">
        <f t="shared" si="19"/>
        <v>0.9646148812950841</v>
      </c>
      <c r="AO62" s="14" t="s">
        <v>102</v>
      </c>
      <c r="AP62" s="14" t="s">
        <v>55</v>
      </c>
      <c r="AQ62" s="14">
        <v>0</v>
      </c>
      <c r="AR62" s="14">
        <v>3</v>
      </c>
      <c r="AS62" s="14">
        <v>6</v>
      </c>
      <c r="AT62" s="14">
        <v>0</v>
      </c>
    </row>
    <row r="63" spans="1:46" x14ac:dyDescent="0.55000000000000004">
      <c r="A63" s="14" t="s">
        <v>70</v>
      </c>
      <c r="B63" s="14" t="s">
        <v>92</v>
      </c>
      <c r="C63" s="15" t="s">
        <v>66</v>
      </c>
      <c r="D63" s="16">
        <v>5</v>
      </c>
      <c r="E63" s="16" t="s">
        <v>192</v>
      </c>
      <c r="F63" s="14" t="s">
        <v>193</v>
      </c>
      <c r="G63" s="14">
        <v>17</v>
      </c>
      <c r="H63" s="14">
        <v>12</v>
      </c>
      <c r="I63" s="14">
        <v>0</v>
      </c>
      <c r="J63" s="14">
        <v>0</v>
      </c>
      <c r="K63" s="14">
        <f t="shared" si="1"/>
        <v>12</v>
      </c>
      <c r="L63" s="17">
        <f t="shared" si="2"/>
        <v>0.70588235294117652</v>
      </c>
      <c r="M63" s="15">
        <v>1.4823506399999999</v>
      </c>
      <c r="N63" s="14">
        <f t="shared" si="3"/>
        <v>6</v>
      </c>
      <c r="O63" s="17">
        <v>0.875</v>
      </c>
      <c r="P63" s="18">
        <f t="shared" si="4"/>
        <v>5.25</v>
      </c>
      <c r="Q63" s="14">
        <v>1</v>
      </c>
      <c r="R63" s="14">
        <v>0</v>
      </c>
      <c r="S63" s="14">
        <v>0</v>
      </c>
      <c r="T63" s="18">
        <f t="shared" si="5"/>
        <v>0.875</v>
      </c>
      <c r="U63" s="14">
        <v>0</v>
      </c>
      <c r="V63" s="14">
        <v>0</v>
      </c>
      <c r="W63" s="14">
        <v>0</v>
      </c>
      <c r="X63" s="18">
        <v>1.82335891648325</v>
      </c>
      <c r="Y63" s="17">
        <f t="shared" si="6"/>
        <v>0.95892006373627936</v>
      </c>
      <c r="Z63" s="14">
        <f t="shared" si="7"/>
        <v>0</v>
      </c>
      <c r="AA63" s="14">
        <f t="shared" si="8"/>
        <v>1</v>
      </c>
      <c r="AB63" s="15" t="str">
        <f t="shared" si="9"/>
        <v>Red</v>
      </c>
      <c r="AC63" s="15" t="str">
        <f t="shared" si="10"/>
        <v>Yellow</v>
      </c>
      <c r="AD63" s="15" t="str">
        <f t="shared" si="11"/>
        <v>None</v>
      </c>
      <c r="AE63" s="17">
        <f t="shared" si="12"/>
        <v>0.33333333333333331</v>
      </c>
      <c r="AF63" s="18">
        <f t="shared" si="13"/>
        <v>0.875</v>
      </c>
      <c r="AG63" s="18">
        <f t="shared" si="14"/>
        <v>0</v>
      </c>
      <c r="AH63" s="18">
        <f t="shared" si="15"/>
        <v>15.460257059494733</v>
      </c>
      <c r="AI63" s="18">
        <f t="shared" si="16"/>
        <v>0.69835891648324999</v>
      </c>
      <c r="AJ63" s="18">
        <f t="shared" si="17"/>
        <v>-0.84138402402201695</v>
      </c>
      <c r="AK63" s="14" t="s">
        <v>53</v>
      </c>
      <c r="AL63" s="14">
        <v>0</v>
      </c>
      <c r="AM63" s="18">
        <f t="shared" si="18"/>
        <v>0.79812447598085712</v>
      </c>
      <c r="AN63" s="17">
        <f t="shared" si="19"/>
        <v>0.95892006373627936</v>
      </c>
      <c r="AO63" s="14" t="s">
        <v>69</v>
      </c>
      <c r="AP63" s="14" t="s">
        <v>55</v>
      </c>
      <c r="AQ63" s="14">
        <v>0</v>
      </c>
      <c r="AR63" s="14">
        <v>3</v>
      </c>
      <c r="AS63" s="14">
        <v>6</v>
      </c>
      <c r="AT63" s="14">
        <v>0</v>
      </c>
    </row>
    <row r="64" spans="1:46" x14ac:dyDescent="0.55000000000000004">
      <c r="A64" s="14" t="s">
        <v>70</v>
      </c>
      <c r="B64" s="14" t="s">
        <v>92</v>
      </c>
      <c r="C64" s="15" t="s">
        <v>66</v>
      </c>
      <c r="D64" s="16">
        <v>8</v>
      </c>
      <c r="E64" s="16" t="s">
        <v>194</v>
      </c>
      <c r="F64" s="14" t="s">
        <v>195</v>
      </c>
      <c r="G64" s="14">
        <v>52</v>
      </c>
      <c r="H64" s="14">
        <v>32</v>
      </c>
      <c r="I64" s="14">
        <v>0</v>
      </c>
      <c r="J64" s="14">
        <v>0</v>
      </c>
      <c r="K64" s="14">
        <f t="shared" si="1"/>
        <v>32</v>
      </c>
      <c r="L64" s="17">
        <f t="shared" si="2"/>
        <v>0.61538461538461542</v>
      </c>
      <c r="M64" s="15">
        <v>1.819195919</v>
      </c>
      <c r="N64" s="14">
        <f t="shared" si="3"/>
        <v>32</v>
      </c>
      <c r="O64" s="17">
        <v>0.7</v>
      </c>
      <c r="P64" s="18">
        <f t="shared" si="4"/>
        <v>22.4</v>
      </c>
      <c r="Q64" s="14">
        <v>1</v>
      </c>
      <c r="R64" s="14">
        <v>1</v>
      </c>
      <c r="S64" s="14">
        <v>0</v>
      </c>
      <c r="T64" s="18">
        <f t="shared" si="5"/>
        <v>1.4</v>
      </c>
      <c r="U64" s="14">
        <v>0</v>
      </c>
      <c r="V64" s="14">
        <v>0</v>
      </c>
      <c r="W64" s="14">
        <v>0</v>
      </c>
      <c r="X64" s="18">
        <v>5.1081643194819701</v>
      </c>
      <c r="Y64" s="17">
        <f t="shared" si="6"/>
        <v>0.97484299385611584</v>
      </c>
      <c r="Z64" s="14">
        <f t="shared" si="7"/>
        <v>0</v>
      </c>
      <c r="AA64" s="14">
        <f t="shared" si="8"/>
        <v>2</v>
      </c>
      <c r="AB64" s="15" t="str">
        <f t="shared" si="9"/>
        <v>Red</v>
      </c>
      <c r="AC64" s="15" t="str">
        <f t="shared" si="10"/>
        <v>Yellow</v>
      </c>
      <c r="AD64" s="15" t="str">
        <f t="shared" si="11"/>
        <v>None</v>
      </c>
      <c r="AE64" s="17">
        <f t="shared" si="12"/>
        <v>0.5</v>
      </c>
      <c r="AF64" s="18">
        <f t="shared" si="13"/>
        <v>1.4</v>
      </c>
      <c r="AG64" s="18">
        <f t="shared" si="14"/>
        <v>0</v>
      </c>
      <c r="AH64" s="18">
        <f t="shared" si="15"/>
        <v>47.290198064336828</v>
      </c>
      <c r="AI64" s="18">
        <f t="shared" si="16"/>
        <v>1.3081643194819716</v>
      </c>
      <c r="AJ64" s="18">
        <f t="shared" si="17"/>
        <v>-3.4016376161812012</v>
      </c>
      <c r="AK64" s="14" t="s">
        <v>53</v>
      </c>
      <c r="AL64" s="14">
        <v>0</v>
      </c>
      <c r="AM64" s="18">
        <f t="shared" si="18"/>
        <v>1.8688061706885311</v>
      </c>
      <c r="AN64" s="17">
        <f t="shared" si="19"/>
        <v>0.97484299385611584</v>
      </c>
      <c r="AO64" s="14" t="s">
        <v>117</v>
      </c>
      <c r="AP64" s="14" t="s">
        <v>55</v>
      </c>
      <c r="AQ64" s="14">
        <v>0</v>
      </c>
      <c r="AR64" s="14">
        <v>3</v>
      </c>
      <c r="AS64" s="14">
        <v>32</v>
      </c>
      <c r="AT64" s="14">
        <v>0</v>
      </c>
    </row>
    <row r="65" spans="1:46" x14ac:dyDescent="0.55000000000000004">
      <c r="A65" s="14" t="s">
        <v>56</v>
      </c>
      <c r="B65" s="14" t="s">
        <v>57</v>
      </c>
      <c r="C65" s="15" t="s">
        <v>66</v>
      </c>
      <c r="D65" s="16">
        <v>12</v>
      </c>
      <c r="E65" s="16" t="s">
        <v>196</v>
      </c>
      <c r="F65" s="14" t="s">
        <v>197</v>
      </c>
      <c r="G65" s="14">
        <v>94</v>
      </c>
      <c r="H65" s="14">
        <v>78</v>
      </c>
      <c r="I65" s="14">
        <v>2</v>
      </c>
      <c r="J65" s="14">
        <v>0</v>
      </c>
      <c r="K65" s="14">
        <f t="shared" si="1"/>
        <v>76</v>
      </c>
      <c r="L65" s="17">
        <f t="shared" si="2"/>
        <v>0.80851063829787229</v>
      </c>
      <c r="M65" s="15">
        <v>1.599937164</v>
      </c>
      <c r="N65" s="14">
        <f t="shared" si="3"/>
        <v>19</v>
      </c>
      <c r="O65" s="17">
        <v>0.85915492999999998</v>
      </c>
      <c r="P65" s="18">
        <f t="shared" si="4"/>
        <v>16.323943669999998</v>
      </c>
      <c r="Q65" s="14">
        <v>1</v>
      </c>
      <c r="R65" s="14">
        <v>0</v>
      </c>
      <c r="S65" s="14">
        <v>2</v>
      </c>
      <c r="T65" s="18">
        <f t="shared" si="5"/>
        <v>2.8591549299999999</v>
      </c>
      <c r="U65" s="14">
        <v>1</v>
      </c>
      <c r="V65" s="14">
        <v>0</v>
      </c>
      <c r="W65" s="14">
        <v>0</v>
      </c>
      <c r="X65" s="18">
        <v>8.2777246474913007</v>
      </c>
      <c r="Y65" s="17">
        <f t="shared" si="6"/>
        <v>0.91388695694158206</v>
      </c>
      <c r="Z65" s="14">
        <f t="shared" si="7"/>
        <v>0</v>
      </c>
      <c r="AA65" s="14">
        <f t="shared" si="8"/>
        <v>10</v>
      </c>
      <c r="AB65" s="15" t="str">
        <f t="shared" si="9"/>
        <v>Green</v>
      </c>
      <c r="AC65" s="15" t="str">
        <f t="shared" si="10"/>
        <v>Yellow</v>
      </c>
      <c r="AD65" s="15" t="str">
        <f t="shared" si="11"/>
        <v>None</v>
      </c>
      <c r="AE65" s="17">
        <f t="shared" si="12"/>
        <v>0.2</v>
      </c>
      <c r="AF65" s="18">
        <f t="shared" si="13"/>
        <v>0.85915492999999998</v>
      </c>
      <c r="AG65" s="18">
        <f t="shared" si="14"/>
        <v>1</v>
      </c>
      <c r="AH65" s="18">
        <f t="shared" si="15"/>
        <v>85.48612727014735</v>
      </c>
      <c r="AI65" s="18">
        <f t="shared" si="16"/>
        <v>8.0946260474913032</v>
      </c>
      <c r="AJ65" s="18">
        <f t="shared" si="17"/>
        <v>-0.41924668236134721</v>
      </c>
      <c r="AK65" s="14" t="s">
        <v>53</v>
      </c>
      <c r="AL65" s="14">
        <v>0</v>
      </c>
      <c r="AM65" s="18">
        <f t="shared" si="18"/>
        <v>9.4216139194956412</v>
      </c>
      <c r="AN65" s="17">
        <f t="shared" si="19"/>
        <v>0.91388695694158206</v>
      </c>
      <c r="AO65" s="14" t="s">
        <v>60</v>
      </c>
      <c r="AP65" s="14" t="s">
        <v>125</v>
      </c>
      <c r="AQ65" s="14">
        <v>0</v>
      </c>
      <c r="AR65" s="14">
        <v>3</v>
      </c>
      <c r="AS65" s="14">
        <v>19</v>
      </c>
      <c r="AT65" s="14">
        <v>0</v>
      </c>
    </row>
    <row r="66" spans="1:46" x14ac:dyDescent="0.55000000000000004">
      <c r="A66" s="14" t="s">
        <v>48</v>
      </c>
      <c r="B66" s="14" t="s">
        <v>141</v>
      </c>
      <c r="C66" s="15" t="s">
        <v>78</v>
      </c>
      <c r="D66" s="16">
        <v>6</v>
      </c>
      <c r="E66" s="16" t="s">
        <v>198</v>
      </c>
      <c r="F66" s="14" t="s">
        <v>199</v>
      </c>
      <c r="G66" s="14">
        <v>11</v>
      </c>
      <c r="H66" s="14">
        <v>13</v>
      </c>
      <c r="I66" s="14">
        <v>0</v>
      </c>
      <c r="J66" s="14">
        <v>0</v>
      </c>
      <c r="K66" s="14">
        <f>H66-I66-J66</f>
        <v>13</v>
      </c>
      <c r="L66" s="17">
        <f t="shared" si="2"/>
        <v>1.1818181818181819</v>
      </c>
      <c r="M66" s="15">
        <v>1.1909650919999999</v>
      </c>
      <c r="N66" s="14">
        <f t="shared" si="3"/>
        <v>0</v>
      </c>
      <c r="O66" s="17">
        <v>0.8</v>
      </c>
      <c r="P66" s="18">
        <f t="shared" si="4"/>
        <v>0</v>
      </c>
      <c r="Q66" s="14">
        <v>0</v>
      </c>
      <c r="R66" s="14">
        <v>0</v>
      </c>
      <c r="S66" s="14">
        <v>0</v>
      </c>
      <c r="T66" s="18">
        <f t="shared" si="5"/>
        <v>0</v>
      </c>
      <c r="U66" s="14">
        <v>0</v>
      </c>
      <c r="V66" s="14">
        <v>0</v>
      </c>
      <c r="W66" s="14">
        <v>0</v>
      </c>
      <c r="X66" s="18">
        <v>0.87252495725476997</v>
      </c>
      <c r="Y66" s="17">
        <f t="shared" si="6"/>
        <v>1.1024977311586572</v>
      </c>
      <c r="Z66" s="14">
        <f t="shared" si="7"/>
        <v>0</v>
      </c>
      <c r="AA66" s="14">
        <f t="shared" si="8"/>
        <v>0</v>
      </c>
      <c r="AB66" s="15" t="str">
        <f t="shared" si="9"/>
        <v>Yellow</v>
      </c>
      <c r="AC66" s="15" t="str">
        <f t="shared" si="10"/>
        <v>Yellow</v>
      </c>
      <c r="AD66" s="15" t="str">
        <f t="shared" si="11"/>
        <v>Category 1</v>
      </c>
      <c r="AE66" s="17">
        <f t="shared" si="12"/>
        <v>0</v>
      </c>
      <c r="AF66" s="18">
        <f t="shared" si="13"/>
        <v>0</v>
      </c>
      <c r="AG66" s="18">
        <f t="shared" si="14"/>
        <v>0</v>
      </c>
      <c r="AH66" s="18">
        <f t="shared" si="15"/>
        <v>10.003695744378945</v>
      </c>
      <c r="AI66" s="18">
        <f t="shared" si="16"/>
        <v>-1.12747504274523</v>
      </c>
      <c r="AJ66" s="18">
        <f t="shared" si="17"/>
        <v>-2.1237792983662853</v>
      </c>
      <c r="AK66" s="14" t="s">
        <v>53</v>
      </c>
      <c r="AL66" s="14">
        <v>0</v>
      </c>
      <c r="AM66" s="18">
        <f t="shared" si="18"/>
        <v>-1.4093438034315375</v>
      </c>
      <c r="AN66" s="17">
        <f t="shared" si="19"/>
        <v>1.1024977311586572</v>
      </c>
      <c r="AO66" s="14" t="s">
        <v>114</v>
      </c>
      <c r="AP66" s="14" t="s">
        <v>55</v>
      </c>
      <c r="AQ66" s="14">
        <v>3</v>
      </c>
      <c r="AR66" s="14">
        <v>7</v>
      </c>
      <c r="AS66" s="14">
        <v>0</v>
      </c>
      <c r="AT66" s="14">
        <v>0</v>
      </c>
    </row>
    <row r="67" spans="1:46" x14ac:dyDescent="0.55000000000000004">
      <c r="A67" s="14" t="s">
        <v>70</v>
      </c>
      <c r="B67" s="14" t="s">
        <v>156</v>
      </c>
      <c r="C67" s="15" t="s">
        <v>66</v>
      </c>
      <c r="D67" s="16">
        <v>8</v>
      </c>
      <c r="E67" s="16" t="s">
        <v>200</v>
      </c>
      <c r="F67" s="14" t="s">
        <v>201</v>
      </c>
      <c r="G67" s="14">
        <v>41</v>
      </c>
      <c r="H67" s="14">
        <v>35</v>
      </c>
      <c r="I67" s="14">
        <v>0</v>
      </c>
      <c r="J67" s="14">
        <v>1</v>
      </c>
      <c r="K67" s="14">
        <f t="shared" si="1"/>
        <v>34</v>
      </c>
      <c r="L67" s="17">
        <f t="shared" si="2"/>
        <v>0.82926829268292679</v>
      </c>
      <c r="M67" s="15">
        <v>1.584351021</v>
      </c>
      <c r="N67" s="14">
        <f t="shared" si="3"/>
        <v>9</v>
      </c>
      <c r="O67" s="17">
        <v>0.82608695700000001</v>
      </c>
      <c r="P67" s="18">
        <f t="shared" si="4"/>
        <v>7.4347826130000003</v>
      </c>
      <c r="Q67" s="14">
        <v>0</v>
      </c>
      <c r="R67" s="14">
        <v>0</v>
      </c>
      <c r="S67" s="14">
        <v>0</v>
      </c>
      <c r="T67" s="18">
        <f t="shared" si="5"/>
        <v>0</v>
      </c>
      <c r="U67" s="14">
        <v>0</v>
      </c>
      <c r="V67" s="14">
        <v>0</v>
      </c>
      <c r="W67" s="14">
        <v>0</v>
      </c>
      <c r="X67" s="18">
        <v>2.2880382439273301</v>
      </c>
      <c r="Y67" s="17">
        <f t="shared" si="6"/>
        <v>0.95479864314811391</v>
      </c>
      <c r="Z67" s="14">
        <f t="shared" si="7"/>
        <v>0</v>
      </c>
      <c r="AA67" s="14">
        <f t="shared" si="8"/>
        <v>3</v>
      </c>
      <c r="AB67" s="15" t="str">
        <f t="shared" si="9"/>
        <v>Green</v>
      </c>
      <c r="AC67" s="15" t="str">
        <f t="shared" si="10"/>
        <v>Yellow</v>
      </c>
      <c r="AD67" s="15" t="str">
        <f t="shared" si="11"/>
        <v>None</v>
      </c>
      <c r="AE67" s="17">
        <f t="shared" si="12"/>
        <v>0.20930232558139536</v>
      </c>
      <c r="AF67" s="18">
        <f t="shared" si="13"/>
        <v>0</v>
      </c>
      <c r="AG67" s="18">
        <f t="shared" si="14"/>
        <v>0</v>
      </c>
      <c r="AH67" s="18">
        <f t="shared" si="15"/>
        <v>37.286502319957883</v>
      </c>
      <c r="AI67" s="18">
        <f t="shared" si="16"/>
        <v>1.8532556309273298</v>
      </c>
      <c r="AJ67" s="18">
        <f t="shared" si="17"/>
        <v>-1.8602420491147873</v>
      </c>
      <c r="AK67" s="14" t="s">
        <v>53</v>
      </c>
      <c r="AL67" s="14">
        <v>0</v>
      </c>
      <c r="AM67" s="18">
        <f t="shared" si="18"/>
        <v>2.243414709823738</v>
      </c>
      <c r="AN67" s="17">
        <f t="shared" si="19"/>
        <v>0.95479864314811391</v>
      </c>
      <c r="AO67" s="14" t="s">
        <v>117</v>
      </c>
      <c r="AP67" s="14" t="s">
        <v>55</v>
      </c>
      <c r="AQ67" s="14">
        <v>0</v>
      </c>
      <c r="AR67" s="14">
        <v>3</v>
      </c>
      <c r="AS67" s="14">
        <v>9</v>
      </c>
      <c r="AT67" s="14">
        <v>0</v>
      </c>
    </row>
    <row r="68" spans="1:46" x14ac:dyDescent="0.55000000000000004">
      <c r="A68" s="14" t="s">
        <v>70</v>
      </c>
      <c r="B68" s="14" t="s">
        <v>202</v>
      </c>
      <c r="C68" s="15" t="s">
        <v>66</v>
      </c>
      <c r="D68" s="16">
        <v>5</v>
      </c>
      <c r="E68" s="16" t="s">
        <v>203</v>
      </c>
      <c r="F68" s="14" t="s">
        <v>204</v>
      </c>
      <c r="G68" s="14">
        <v>17</v>
      </c>
      <c r="H68" s="14">
        <v>12</v>
      </c>
      <c r="I68" s="14">
        <v>0</v>
      </c>
      <c r="J68" s="14">
        <v>1</v>
      </c>
      <c r="K68" s="14">
        <f t="shared" si="1"/>
        <v>11</v>
      </c>
      <c r="L68" s="17">
        <f t="shared" si="2"/>
        <v>0.6470588235294118</v>
      </c>
      <c r="M68" s="15">
        <v>1.6039894400000001</v>
      </c>
      <c r="N68" s="14">
        <f t="shared" si="3"/>
        <v>5</v>
      </c>
      <c r="O68" s="17">
        <v>0.875</v>
      </c>
      <c r="P68" s="18">
        <f t="shared" si="4"/>
        <v>4.375</v>
      </c>
      <c r="Q68" s="14">
        <v>0</v>
      </c>
      <c r="R68" s="14">
        <v>0</v>
      </c>
      <c r="S68" s="14">
        <v>0</v>
      </c>
      <c r="T68" s="18">
        <f t="shared" si="5"/>
        <v>0</v>
      </c>
      <c r="U68" s="14">
        <v>0</v>
      </c>
      <c r="V68" s="14">
        <v>0</v>
      </c>
      <c r="W68" s="14">
        <v>0</v>
      </c>
      <c r="X68" s="18">
        <v>1.36605310111399</v>
      </c>
      <c r="Y68" s="17">
        <f t="shared" si="6"/>
        <v>0.82405569993447114</v>
      </c>
      <c r="Z68" s="14">
        <f t="shared" si="7"/>
        <v>2</v>
      </c>
      <c r="AA68" s="14">
        <f t="shared" si="8"/>
        <v>4</v>
      </c>
      <c r="AB68" s="15" t="str">
        <f t="shared" si="9"/>
        <v>Red</v>
      </c>
      <c r="AC68" s="15" t="str">
        <f t="shared" si="10"/>
        <v>Green</v>
      </c>
      <c r="AD68" s="15" t="str">
        <f t="shared" si="11"/>
        <v>None</v>
      </c>
      <c r="AE68" s="17">
        <f t="shared" si="12"/>
        <v>0.3125</v>
      </c>
      <c r="AF68" s="18">
        <f t="shared" si="13"/>
        <v>0</v>
      </c>
      <c r="AG68" s="18">
        <f t="shared" si="14"/>
        <v>0</v>
      </c>
      <c r="AH68" s="18">
        <f t="shared" si="15"/>
        <v>15.460257059494733</v>
      </c>
      <c r="AI68" s="18">
        <f t="shared" si="16"/>
        <v>2.99105310111399</v>
      </c>
      <c r="AJ68" s="18">
        <f t="shared" si="17"/>
        <v>1.4513101606087231</v>
      </c>
      <c r="AK68" s="14" t="s">
        <v>53</v>
      </c>
      <c r="AL68" s="14">
        <v>0</v>
      </c>
      <c r="AM68" s="18">
        <f t="shared" si="18"/>
        <v>3.4183464012731313</v>
      </c>
      <c r="AN68" s="17">
        <f t="shared" si="19"/>
        <v>0.82405569993447114</v>
      </c>
      <c r="AO68" s="14" t="s">
        <v>117</v>
      </c>
      <c r="AP68" s="14" t="s">
        <v>55</v>
      </c>
      <c r="AQ68" s="14">
        <v>0</v>
      </c>
      <c r="AR68" s="14">
        <v>3</v>
      </c>
      <c r="AS68" s="14">
        <v>6</v>
      </c>
      <c r="AT68" s="14">
        <v>1</v>
      </c>
    </row>
    <row r="69" spans="1:46" x14ac:dyDescent="0.55000000000000004">
      <c r="A69" s="14" t="s">
        <v>48</v>
      </c>
      <c r="B69" s="14" t="s">
        <v>141</v>
      </c>
      <c r="C69" s="15" t="s">
        <v>78</v>
      </c>
      <c r="D69" s="16">
        <v>7</v>
      </c>
      <c r="E69" s="16" t="s">
        <v>205</v>
      </c>
      <c r="F69" s="14" t="s">
        <v>206</v>
      </c>
      <c r="G69" s="14">
        <v>11</v>
      </c>
      <c r="H69" s="14">
        <v>10</v>
      </c>
      <c r="I69" s="14">
        <v>0</v>
      </c>
      <c r="J69" s="14">
        <v>0</v>
      </c>
      <c r="K69" s="14">
        <f>H69-I69-J69</f>
        <v>10</v>
      </c>
      <c r="L69" s="17">
        <f t="shared" si="2"/>
        <v>0.90909090909090906</v>
      </c>
      <c r="M69" s="15">
        <v>1.2426192110000001</v>
      </c>
      <c r="N69" s="14">
        <f t="shared" si="3"/>
        <v>2</v>
      </c>
      <c r="O69" s="17">
        <v>0.83333333300000001</v>
      </c>
      <c r="P69" s="18">
        <f t="shared" si="4"/>
        <v>1.666666666</v>
      </c>
      <c r="Q69" s="14">
        <v>0</v>
      </c>
      <c r="R69" s="14">
        <v>0</v>
      </c>
      <c r="S69" s="14">
        <v>0</v>
      </c>
      <c r="T69" s="18">
        <f t="shared" si="5"/>
        <v>0</v>
      </c>
      <c r="U69" s="14">
        <v>0</v>
      </c>
      <c r="V69" s="14">
        <v>0</v>
      </c>
      <c r="W69" s="14">
        <v>0</v>
      </c>
      <c r="X69" s="18">
        <v>0.48679481257971902</v>
      </c>
      <c r="Y69" s="17">
        <f t="shared" si="6"/>
        <v>1.0163519866745709</v>
      </c>
      <c r="Z69" s="14">
        <f t="shared" si="7"/>
        <v>0</v>
      </c>
      <c r="AA69" s="14">
        <f t="shared" si="8"/>
        <v>0</v>
      </c>
      <c r="AB69" s="15" t="str">
        <f t="shared" si="9"/>
        <v>Yellow</v>
      </c>
      <c r="AC69" s="15" t="str">
        <f t="shared" si="10"/>
        <v>Yellow</v>
      </c>
      <c r="AD69" s="15" t="str">
        <f t="shared" si="11"/>
        <v>Category 1</v>
      </c>
      <c r="AE69" s="17">
        <f t="shared" si="12"/>
        <v>0.16666666666666666</v>
      </c>
      <c r="AF69" s="18">
        <f t="shared" si="13"/>
        <v>0</v>
      </c>
      <c r="AG69" s="18">
        <f t="shared" si="14"/>
        <v>0</v>
      </c>
      <c r="AH69" s="18">
        <f t="shared" si="15"/>
        <v>10.003695744378945</v>
      </c>
      <c r="AI69" s="18">
        <f t="shared" si="16"/>
        <v>-0.179871853420281</v>
      </c>
      <c r="AJ69" s="18">
        <f t="shared" si="17"/>
        <v>-1.1761761090413363</v>
      </c>
      <c r="AK69" s="14" t="s">
        <v>53</v>
      </c>
      <c r="AL69" s="14">
        <v>0</v>
      </c>
      <c r="AM69" s="18">
        <f t="shared" si="18"/>
        <v>-0.2158462241906757</v>
      </c>
      <c r="AN69" s="17">
        <f t="shared" si="19"/>
        <v>1.0163519866745709</v>
      </c>
      <c r="AO69" s="14" t="s">
        <v>114</v>
      </c>
      <c r="AP69" s="14" t="s">
        <v>55</v>
      </c>
      <c r="AQ69" s="14">
        <v>1</v>
      </c>
      <c r="AR69" s="14">
        <v>7</v>
      </c>
      <c r="AS69" s="14">
        <v>2</v>
      </c>
      <c r="AT69" s="14">
        <v>0</v>
      </c>
    </row>
    <row r="70" spans="1:46" x14ac:dyDescent="0.55000000000000004">
      <c r="A70" s="14" t="s">
        <v>48</v>
      </c>
      <c r="B70" s="14" t="s">
        <v>107</v>
      </c>
      <c r="C70" s="15" t="s">
        <v>66</v>
      </c>
      <c r="D70" s="16">
        <v>8</v>
      </c>
      <c r="E70" s="16" t="s">
        <v>207</v>
      </c>
      <c r="F70" s="14" t="s">
        <v>208</v>
      </c>
      <c r="G70" s="14">
        <v>24</v>
      </c>
      <c r="H70" s="14">
        <v>17</v>
      </c>
      <c r="I70" s="14">
        <v>1</v>
      </c>
      <c r="J70" s="14">
        <v>0</v>
      </c>
      <c r="K70" s="14">
        <f t="shared" si="1"/>
        <v>16</v>
      </c>
      <c r="L70" s="17">
        <f t="shared" si="2"/>
        <v>0.66666666666666663</v>
      </c>
      <c r="M70" s="15">
        <v>1.7429969329999999</v>
      </c>
      <c r="N70" s="14">
        <f t="shared" si="3"/>
        <v>11</v>
      </c>
      <c r="O70" s="17">
        <v>0.93103448300000002</v>
      </c>
      <c r="P70" s="18">
        <f t="shared" si="4"/>
        <v>10.241379312999999</v>
      </c>
      <c r="Q70" s="14">
        <v>0</v>
      </c>
      <c r="R70" s="14">
        <v>0</v>
      </c>
      <c r="S70" s="14">
        <v>1</v>
      </c>
      <c r="T70" s="18">
        <f t="shared" si="5"/>
        <v>1</v>
      </c>
      <c r="U70" s="14">
        <v>0</v>
      </c>
      <c r="V70" s="14">
        <v>0</v>
      </c>
      <c r="W70" s="14">
        <v>0</v>
      </c>
      <c r="X70" s="18">
        <v>1.4755976643042199</v>
      </c>
      <c r="Y70" s="17">
        <f t="shared" si="6"/>
        <v>1.0735742353623241</v>
      </c>
      <c r="Z70" s="14">
        <f t="shared" si="7"/>
        <v>0</v>
      </c>
      <c r="AA70" s="14">
        <f t="shared" si="8"/>
        <v>0</v>
      </c>
      <c r="AB70" s="15" t="str">
        <f t="shared" si="9"/>
        <v>Red</v>
      </c>
      <c r="AC70" s="15" t="str">
        <f t="shared" si="10"/>
        <v>Yellow</v>
      </c>
      <c r="AD70" s="15" t="str">
        <f t="shared" si="11"/>
        <v>None</v>
      </c>
      <c r="AE70" s="17">
        <f t="shared" si="12"/>
        <v>0.40740740740740738</v>
      </c>
      <c r="AF70" s="18">
        <f t="shared" si="13"/>
        <v>0</v>
      </c>
      <c r="AG70" s="18">
        <f t="shared" si="14"/>
        <v>0</v>
      </c>
      <c r="AH70" s="18">
        <f t="shared" si="15"/>
        <v>21.826245260463153</v>
      </c>
      <c r="AI70" s="18">
        <f t="shared" si="16"/>
        <v>-1.7657816486957796</v>
      </c>
      <c r="AJ70" s="18">
        <f t="shared" si="17"/>
        <v>-3.939536388232626</v>
      </c>
      <c r="AK70" s="14" t="s">
        <v>53</v>
      </c>
      <c r="AL70" s="14">
        <v>0</v>
      </c>
      <c r="AM70" s="18">
        <f t="shared" si="18"/>
        <v>-1.8965802888482053</v>
      </c>
      <c r="AN70" s="17">
        <f t="shared" si="19"/>
        <v>1.0735742353623241</v>
      </c>
      <c r="AO70" s="14" t="s">
        <v>110</v>
      </c>
      <c r="AP70" s="14" t="s">
        <v>55</v>
      </c>
      <c r="AQ70" s="14">
        <v>0</v>
      </c>
      <c r="AR70" s="14">
        <v>3</v>
      </c>
      <c r="AS70" s="14">
        <v>11</v>
      </c>
      <c r="AT70" s="14">
        <v>0</v>
      </c>
    </row>
    <row r="71" spans="1:46" x14ac:dyDescent="0.55000000000000004">
      <c r="A71" s="14" t="s">
        <v>48</v>
      </c>
      <c r="B71" s="14" t="s">
        <v>107</v>
      </c>
      <c r="C71" s="15" t="s">
        <v>66</v>
      </c>
      <c r="D71" s="16">
        <v>5</v>
      </c>
      <c r="E71" s="16" t="s">
        <v>209</v>
      </c>
      <c r="F71" s="14" t="s">
        <v>210</v>
      </c>
      <c r="G71" s="14">
        <v>13</v>
      </c>
      <c r="H71" s="14">
        <v>10</v>
      </c>
      <c r="I71" s="14">
        <v>0</v>
      </c>
      <c r="J71" s="14">
        <v>0</v>
      </c>
      <c r="K71" s="14">
        <f t="shared" si="1"/>
        <v>10</v>
      </c>
      <c r="L71" s="17">
        <f t="shared" si="2"/>
        <v>0.76923076923076927</v>
      </c>
      <c r="M71" s="15">
        <v>1.469574003</v>
      </c>
      <c r="N71" s="14">
        <f t="shared" si="3"/>
        <v>6</v>
      </c>
      <c r="O71" s="17">
        <v>0.875</v>
      </c>
      <c r="P71" s="18">
        <f t="shared" si="4"/>
        <v>5.25</v>
      </c>
      <c r="Q71" s="14">
        <v>0</v>
      </c>
      <c r="R71" s="14">
        <v>0</v>
      </c>
      <c r="S71" s="14">
        <v>0</v>
      </c>
      <c r="T71" s="18">
        <f t="shared" si="5"/>
        <v>0</v>
      </c>
      <c r="U71" s="14">
        <v>1</v>
      </c>
      <c r="V71" s="14">
        <v>0</v>
      </c>
      <c r="W71" s="14">
        <v>0</v>
      </c>
      <c r="X71" s="18">
        <v>0.64421101483520904</v>
      </c>
      <c r="Y71" s="17">
        <f t="shared" si="6"/>
        <v>1.0465991527049838</v>
      </c>
      <c r="Z71" s="14">
        <f t="shared" si="7"/>
        <v>0</v>
      </c>
      <c r="AA71" s="14">
        <f t="shared" si="8"/>
        <v>0</v>
      </c>
      <c r="AB71" s="15" t="str">
        <f t="shared" si="9"/>
        <v>Red</v>
      </c>
      <c r="AC71" s="15" t="str">
        <f t="shared" si="10"/>
        <v>Yellow</v>
      </c>
      <c r="AD71" s="15" t="str">
        <f t="shared" si="11"/>
        <v>None</v>
      </c>
      <c r="AE71" s="17">
        <f t="shared" si="12"/>
        <v>0.375</v>
      </c>
      <c r="AF71" s="18">
        <f t="shared" si="13"/>
        <v>0</v>
      </c>
      <c r="AG71" s="18">
        <f t="shared" si="14"/>
        <v>1</v>
      </c>
      <c r="AH71" s="18">
        <f t="shared" si="15"/>
        <v>11.822549516084207</v>
      </c>
      <c r="AI71" s="18">
        <f t="shared" si="16"/>
        <v>-0.60578898516479096</v>
      </c>
      <c r="AJ71" s="18">
        <f t="shared" si="17"/>
        <v>-1.7832394690805842</v>
      </c>
      <c r="AK71" s="14" t="s">
        <v>53</v>
      </c>
      <c r="AL71" s="14">
        <v>0</v>
      </c>
      <c r="AM71" s="18">
        <f t="shared" si="18"/>
        <v>-0.69233026875976111</v>
      </c>
      <c r="AN71" s="17">
        <f t="shared" si="19"/>
        <v>1.0465991527049838</v>
      </c>
      <c r="AO71" s="14" t="s">
        <v>110</v>
      </c>
      <c r="AP71" s="14" t="s">
        <v>55</v>
      </c>
      <c r="AQ71" s="14">
        <v>0</v>
      </c>
      <c r="AR71" s="14">
        <v>3</v>
      </c>
      <c r="AS71" s="14">
        <v>6</v>
      </c>
      <c r="AT71" s="14">
        <v>0</v>
      </c>
    </row>
    <row r="72" spans="1:46" x14ac:dyDescent="0.55000000000000004">
      <c r="A72" s="14" t="s">
        <v>70</v>
      </c>
      <c r="B72" s="14" t="s">
        <v>202</v>
      </c>
      <c r="C72" s="15" t="s">
        <v>78</v>
      </c>
      <c r="D72" s="16">
        <v>6</v>
      </c>
      <c r="E72" s="16" t="s">
        <v>211</v>
      </c>
      <c r="F72" s="14" t="s">
        <v>212</v>
      </c>
      <c r="G72" s="14">
        <v>11</v>
      </c>
      <c r="H72" s="14">
        <v>11</v>
      </c>
      <c r="I72" s="14">
        <v>0</v>
      </c>
      <c r="J72" s="14">
        <v>0</v>
      </c>
      <c r="K72" s="14">
        <f>H72-I72-J72</f>
        <v>11</v>
      </c>
      <c r="L72" s="17">
        <f t="shared" ref="L72:L135" si="20">K72/G72</f>
        <v>1</v>
      </c>
      <c r="M72" s="15">
        <v>0.60643394900000003</v>
      </c>
      <c r="N72" s="14">
        <f t="shared" ref="N72:N135" si="21">AS72-AT72</f>
        <v>0</v>
      </c>
      <c r="O72" s="17">
        <v>1</v>
      </c>
      <c r="P72" s="18">
        <f t="shared" ref="P72:P135" si="22">N72*O72</f>
        <v>0</v>
      </c>
      <c r="Q72" s="14">
        <v>0</v>
      </c>
      <c r="R72" s="14">
        <v>0</v>
      </c>
      <c r="S72" s="14">
        <v>0</v>
      </c>
      <c r="T72" s="18">
        <f t="shared" ref="T72:T135" si="23">(((Q72+R72)*O72))+S72</f>
        <v>0</v>
      </c>
      <c r="U72" s="14">
        <v>0</v>
      </c>
      <c r="V72" s="14">
        <v>0</v>
      </c>
      <c r="W72" s="14">
        <v>0</v>
      </c>
      <c r="X72" s="18">
        <v>0.470058898799394</v>
      </c>
      <c r="Y72" s="17">
        <f t="shared" ref="Y72:Y135" si="24">(K72+P72+T72-U72-V72-W72-X72)/G72</f>
        <v>0.95726737283641872</v>
      </c>
      <c r="Z72" s="14">
        <f t="shared" ref="Z72:Z135" si="25">IF((((G72*$Y$6)-K72-P72-T72+U72+V72+W72+X72)/O72)&gt;0,ROUNDUP((((G72*$Y$6)-K72-P72-T72+U72+V72+W72+X72)/O72),0),0)</f>
        <v>0</v>
      </c>
      <c r="AA72" s="14">
        <f t="shared" ref="AA72:AA135" si="26">IF(((G72-K72-P72-T72+U72+V72+W72+X72)/O72)&gt;0,ROUNDUP(((G72-K72-P72-T72+U72+V72+W72+X72)/O72),0),0)</f>
        <v>1</v>
      </c>
      <c r="AB72" s="15" t="str">
        <f t="shared" ref="AB72:AB135" si="27">IF($L72&lt;=(0.85-0.05),"Red",IF($L72&gt;=(0.85+0.05),"Yellow","Green"))</f>
        <v>Yellow</v>
      </c>
      <c r="AC72" s="15" t="str">
        <f t="shared" ref="AC72:AC135" si="28">IF($Y72&lt;=(0.85-0.05),"Red",IF($Y72&gt;=(0.85+0.05),"Yellow","Green"))</f>
        <v>Yellow</v>
      </c>
      <c r="AD72" s="15" t="str">
        <f t="shared" ref="AD72:AD135" si="29">IF((AND(L72&gt;0.9,Y72&gt;0.9)),"Category 1",IF((AND(L72&gt;0.85,Y72&gt;0.85)),"Category 2","None"))</f>
        <v>Category 1</v>
      </c>
      <c r="AE72" s="17">
        <f t="shared" ref="AE72:AE135" si="30">N72/(K72+N72)</f>
        <v>0</v>
      </c>
      <c r="AF72" s="18">
        <f t="shared" ref="AF72:AF135" si="31">(Q72+R72)*O72</f>
        <v>0</v>
      </c>
      <c r="AG72" s="18">
        <f t="shared" ref="AG72:AG135" si="32">U72+V72+W72</f>
        <v>0</v>
      </c>
      <c r="AH72" s="18">
        <f t="shared" ref="AH72:AH135" si="33">G72*$Y$6</f>
        <v>10.003695744378945</v>
      </c>
      <c r="AI72" s="18">
        <f t="shared" ref="AI72:AI135" si="34">G72-K72-P72-T72+U72+V72+W72+X72</f>
        <v>0.470058898799394</v>
      </c>
      <c r="AJ72" s="18">
        <f t="shared" ref="AJ72:AJ135" si="35">(G72*$Y$6)-K72-P72-T72+U72+V72+W72+X72</f>
        <v>-0.52624535682166129</v>
      </c>
      <c r="AK72" s="14" t="s">
        <v>53</v>
      </c>
      <c r="AL72" s="14">
        <v>0</v>
      </c>
      <c r="AM72" s="18">
        <f t="shared" ref="AM72:AM135" si="36">(((G72-K72-P72-T72+U72+V72+W72+X72)/O72)-AL72)</f>
        <v>0.470058898799394</v>
      </c>
      <c r="AN72" s="17">
        <f t="shared" ref="AN72:AN135" si="37">(K72+P72+T72-U72-V72-W72-X72+(AL72*O72))/G72</f>
        <v>0.95726737283641872</v>
      </c>
      <c r="AO72" s="14" t="s">
        <v>117</v>
      </c>
      <c r="AP72" s="14" t="s">
        <v>55</v>
      </c>
      <c r="AQ72" s="14">
        <v>2</v>
      </c>
      <c r="AR72" s="14">
        <v>7</v>
      </c>
      <c r="AS72" s="14">
        <v>0</v>
      </c>
      <c r="AT72" s="14">
        <v>0</v>
      </c>
    </row>
    <row r="73" spans="1:46" x14ac:dyDescent="0.55000000000000004">
      <c r="A73" s="14" t="s">
        <v>70</v>
      </c>
      <c r="B73" s="14" t="s">
        <v>126</v>
      </c>
      <c r="C73" s="15" t="s">
        <v>66</v>
      </c>
      <c r="D73" s="16">
        <v>9</v>
      </c>
      <c r="E73" s="16" t="s">
        <v>213</v>
      </c>
      <c r="F73" s="14" t="s">
        <v>214</v>
      </c>
      <c r="G73" s="14">
        <v>34</v>
      </c>
      <c r="H73" s="14">
        <v>29</v>
      </c>
      <c r="I73" s="14">
        <v>1</v>
      </c>
      <c r="J73" s="14">
        <v>0</v>
      </c>
      <c r="K73" s="14">
        <f t="shared" ref="K73:K134" si="38">H73-I73-J73</f>
        <v>28</v>
      </c>
      <c r="L73" s="17">
        <f t="shared" si="20"/>
        <v>0.82352941176470584</v>
      </c>
      <c r="M73" s="15">
        <v>2.2200319419999999</v>
      </c>
      <c r="N73" s="14">
        <f t="shared" si="21"/>
        <v>12</v>
      </c>
      <c r="O73" s="17">
        <v>0.88235294099999995</v>
      </c>
      <c r="P73" s="18">
        <f t="shared" si="22"/>
        <v>10.588235292</v>
      </c>
      <c r="Q73" s="14">
        <v>2</v>
      </c>
      <c r="R73" s="14">
        <v>0</v>
      </c>
      <c r="S73" s="14">
        <v>1</v>
      </c>
      <c r="T73" s="18">
        <f t="shared" si="23"/>
        <v>2.7647058819999999</v>
      </c>
      <c r="U73" s="14">
        <v>0</v>
      </c>
      <c r="V73" s="14">
        <v>0</v>
      </c>
      <c r="W73" s="14">
        <v>0</v>
      </c>
      <c r="X73" s="18">
        <v>4.81959640222472</v>
      </c>
      <c r="Y73" s="17">
        <f t="shared" si="24"/>
        <v>1.074510140346332</v>
      </c>
      <c r="Z73" s="14">
        <f t="shared" si="25"/>
        <v>0</v>
      </c>
      <c r="AA73" s="14">
        <f t="shared" si="26"/>
        <v>0</v>
      </c>
      <c r="AB73" s="15" t="str">
        <f t="shared" si="27"/>
        <v>Green</v>
      </c>
      <c r="AC73" s="15" t="str">
        <f t="shared" si="28"/>
        <v>Yellow</v>
      </c>
      <c r="AD73" s="15" t="str">
        <f t="shared" si="29"/>
        <v>None</v>
      </c>
      <c r="AE73" s="17">
        <f t="shared" si="30"/>
        <v>0.3</v>
      </c>
      <c r="AF73" s="18">
        <f t="shared" si="31"/>
        <v>1.7647058819999999</v>
      </c>
      <c r="AG73" s="18">
        <f t="shared" si="32"/>
        <v>0</v>
      </c>
      <c r="AH73" s="18">
        <f t="shared" si="33"/>
        <v>30.920514118989466</v>
      </c>
      <c r="AI73" s="18">
        <f t="shared" si="34"/>
        <v>-2.5333447717752797</v>
      </c>
      <c r="AJ73" s="18">
        <f t="shared" si="35"/>
        <v>-5.6128306527858136</v>
      </c>
      <c r="AK73" s="14" t="s">
        <v>53</v>
      </c>
      <c r="AL73" s="14">
        <v>0</v>
      </c>
      <c r="AM73" s="18">
        <f t="shared" si="36"/>
        <v>-2.8711240752528755</v>
      </c>
      <c r="AN73" s="17">
        <f t="shared" si="37"/>
        <v>1.074510140346332</v>
      </c>
      <c r="AO73" s="14" t="s">
        <v>74</v>
      </c>
      <c r="AP73" s="14" t="s">
        <v>55</v>
      </c>
      <c r="AQ73" s="14">
        <v>0</v>
      </c>
      <c r="AR73" s="14">
        <v>3</v>
      </c>
      <c r="AS73" s="14">
        <v>12</v>
      </c>
      <c r="AT73" s="14">
        <v>0</v>
      </c>
    </row>
    <row r="74" spans="1:46" x14ac:dyDescent="0.55000000000000004">
      <c r="A74" s="14" t="s">
        <v>48</v>
      </c>
      <c r="B74" s="14" t="s">
        <v>141</v>
      </c>
      <c r="C74" s="15" t="s">
        <v>78</v>
      </c>
      <c r="D74" s="16">
        <v>6</v>
      </c>
      <c r="E74" s="16" t="s">
        <v>215</v>
      </c>
      <c r="F74" s="14" t="s">
        <v>216</v>
      </c>
      <c r="G74" s="14">
        <v>11</v>
      </c>
      <c r="H74" s="14">
        <v>10</v>
      </c>
      <c r="I74" s="14">
        <v>0</v>
      </c>
      <c r="J74" s="14">
        <v>0</v>
      </c>
      <c r="K74" s="14">
        <f>H74-I74-J74</f>
        <v>10</v>
      </c>
      <c r="L74" s="17">
        <f t="shared" si="20"/>
        <v>0.90909090909090906</v>
      </c>
      <c r="M74" s="15">
        <v>0.91063483899999997</v>
      </c>
      <c r="N74" s="14">
        <f t="shared" si="21"/>
        <v>2</v>
      </c>
      <c r="O74" s="17">
        <v>0.85618729100000002</v>
      </c>
      <c r="P74" s="18">
        <f t="shared" si="22"/>
        <v>1.712374582</v>
      </c>
      <c r="Q74" s="14">
        <v>0</v>
      </c>
      <c r="R74" s="14">
        <v>0</v>
      </c>
      <c r="S74" s="14">
        <v>0</v>
      </c>
      <c r="T74" s="18">
        <f t="shared" si="23"/>
        <v>0</v>
      </c>
      <c r="U74" s="14">
        <v>0</v>
      </c>
      <c r="V74" s="14">
        <v>0</v>
      </c>
      <c r="W74" s="14">
        <v>0</v>
      </c>
      <c r="X74" s="18">
        <v>0.40414069923250601</v>
      </c>
      <c r="Y74" s="17">
        <f t="shared" si="24"/>
        <v>1.0280212620697722</v>
      </c>
      <c r="Z74" s="14">
        <f t="shared" si="25"/>
        <v>0</v>
      </c>
      <c r="AA74" s="14">
        <f t="shared" si="26"/>
        <v>0</v>
      </c>
      <c r="AB74" s="15" t="str">
        <f t="shared" si="27"/>
        <v>Yellow</v>
      </c>
      <c r="AC74" s="15" t="str">
        <f t="shared" si="28"/>
        <v>Yellow</v>
      </c>
      <c r="AD74" s="15" t="str">
        <f t="shared" si="29"/>
        <v>Category 1</v>
      </c>
      <c r="AE74" s="17">
        <f t="shared" si="30"/>
        <v>0.16666666666666666</v>
      </c>
      <c r="AF74" s="18">
        <f t="shared" si="31"/>
        <v>0</v>
      </c>
      <c r="AG74" s="18">
        <f t="shared" si="32"/>
        <v>0</v>
      </c>
      <c r="AH74" s="18">
        <f t="shared" si="33"/>
        <v>10.003695744378945</v>
      </c>
      <c r="AI74" s="18">
        <f t="shared" si="34"/>
        <v>-0.30823388276749403</v>
      </c>
      <c r="AJ74" s="18">
        <f t="shared" si="35"/>
        <v>-1.3045381383885493</v>
      </c>
      <c r="AK74" s="14" t="s">
        <v>53</v>
      </c>
      <c r="AL74" s="14">
        <v>0</v>
      </c>
      <c r="AM74" s="18">
        <f t="shared" si="36"/>
        <v>-0.36000754275093999</v>
      </c>
      <c r="AN74" s="17">
        <f t="shared" si="37"/>
        <v>1.0280212620697722</v>
      </c>
      <c r="AO74" s="14" t="s">
        <v>114</v>
      </c>
      <c r="AP74" s="14" t="s">
        <v>55</v>
      </c>
      <c r="AQ74" s="14">
        <v>1</v>
      </c>
      <c r="AR74" s="14">
        <v>7</v>
      </c>
      <c r="AS74" s="14">
        <v>2</v>
      </c>
      <c r="AT74" s="14">
        <v>0</v>
      </c>
    </row>
    <row r="75" spans="1:46" x14ac:dyDescent="0.55000000000000004">
      <c r="A75" s="14" t="s">
        <v>70</v>
      </c>
      <c r="B75" s="14" t="s">
        <v>156</v>
      </c>
      <c r="C75" s="15" t="s">
        <v>66</v>
      </c>
      <c r="D75" s="16">
        <v>5</v>
      </c>
      <c r="E75" s="16" t="s">
        <v>217</v>
      </c>
      <c r="F75" s="14" t="s">
        <v>189</v>
      </c>
      <c r="G75" s="14">
        <v>22</v>
      </c>
      <c r="H75" s="14">
        <v>17</v>
      </c>
      <c r="I75" s="14">
        <v>0</v>
      </c>
      <c r="J75" s="14">
        <v>0</v>
      </c>
      <c r="K75" s="14">
        <f t="shared" si="38"/>
        <v>17</v>
      </c>
      <c r="L75" s="17">
        <f t="shared" si="20"/>
        <v>0.77272727272727271</v>
      </c>
      <c r="M75" s="15">
        <v>1.2917894240000001</v>
      </c>
      <c r="N75" s="14">
        <f t="shared" si="21"/>
        <v>7</v>
      </c>
      <c r="O75" s="17">
        <v>0.95833333300000001</v>
      </c>
      <c r="P75" s="18">
        <f t="shared" si="22"/>
        <v>6.7083333310000004</v>
      </c>
      <c r="Q75" s="14">
        <v>0</v>
      </c>
      <c r="R75" s="14">
        <v>0</v>
      </c>
      <c r="S75" s="14">
        <v>0</v>
      </c>
      <c r="T75" s="18">
        <f t="shared" si="23"/>
        <v>0</v>
      </c>
      <c r="U75" s="14">
        <v>1</v>
      </c>
      <c r="V75" s="14">
        <v>1</v>
      </c>
      <c r="W75" s="14">
        <v>0</v>
      </c>
      <c r="X75" s="18">
        <v>1.5835014732013599</v>
      </c>
      <c r="Y75" s="17">
        <f t="shared" si="24"/>
        <v>0.91476508444539273</v>
      </c>
      <c r="Z75" s="14">
        <f t="shared" si="25"/>
        <v>0</v>
      </c>
      <c r="AA75" s="14">
        <f t="shared" si="26"/>
        <v>2</v>
      </c>
      <c r="AB75" s="15" t="str">
        <f t="shared" si="27"/>
        <v>Red</v>
      </c>
      <c r="AC75" s="15" t="str">
        <f t="shared" si="28"/>
        <v>Yellow</v>
      </c>
      <c r="AD75" s="15" t="str">
        <f t="shared" si="29"/>
        <v>None</v>
      </c>
      <c r="AE75" s="17">
        <f t="shared" si="30"/>
        <v>0.29166666666666669</v>
      </c>
      <c r="AF75" s="18">
        <f t="shared" si="31"/>
        <v>0</v>
      </c>
      <c r="AG75" s="18">
        <f t="shared" si="32"/>
        <v>2</v>
      </c>
      <c r="AH75" s="18">
        <f t="shared" si="33"/>
        <v>20.007391488757889</v>
      </c>
      <c r="AI75" s="18">
        <f t="shared" si="34"/>
        <v>1.8751681422013595</v>
      </c>
      <c r="AJ75" s="18">
        <f t="shared" si="35"/>
        <v>-0.11744036904075106</v>
      </c>
      <c r="AK75" s="14" t="s">
        <v>53</v>
      </c>
      <c r="AL75" s="14">
        <v>0</v>
      </c>
      <c r="AM75" s="18">
        <f t="shared" si="36"/>
        <v>1.9566971925428784</v>
      </c>
      <c r="AN75" s="17">
        <f t="shared" si="37"/>
        <v>0.91476508444539273</v>
      </c>
      <c r="AO75" s="14" t="s">
        <v>69</v>
      </c>
      <c r="AP75" s="14" t="s">
        <v>55</v>
      </c>
      <c r="AQ75" s="14">
        <v>0</v>
      </c>
      <c r="AR75" s="14">
        <v>3</v>
      </c>
      <c r="AS75" s="14">
        <v>7</v>
      </c>
      <c r="AT75" s="14">
        <v>0</v>
      </c>
    </row>
    <row r="76" spans="1:46" x14ac:dyDescent="0.55000000000000004">
      <c r="A76" s="14" t="s">
        <v>56</v>
      </c>
      <c r="B76" s="14" t="s">
        <v>57</v>
      </c>
      <c r="C76" s="15" t="s">
        <v>78</v>
      </c>
      <c r="D76" s="16">
        <v>4</v>
      </c>
      <c r="E76" s="16" t="s">
        <v>218</v>
      </c>
      <c r="F76" s="14" t="s">
        <v>201</v>
      </c>
      <c r="G76" s="14">
        <v>7</v>
      </c>
      <c r="H76" s="14">
        <v>10</v>
      </c>
      <c r="I76" s="14">
        <v>0</v>
      </c>
      <c r="J76" s="14">
        <v>0</v>
      </c>
      <c r="K76" s="14">
        <f>H76-I76-J76</f>
        <v>10</v>
      </c>
      <c r="L76" s="17">
        <f t="shared" si="20"/>
        <v>1.4285714285714286</v>
      </c>
      <c r="M76" s="15">
        <v>0.65525895499999998</v>
      </c>
      <c r="N76" s="14">
        <f t="shared" si="21"/>
        <v>0</v>
      </c>
      <c r="O76" s="17">
        <v>1</v>
      </c>
      <c r="P76" s="18">
        <f t="shared" si="22"/>
        <v>0</v>
      </c>
      <c r="Q76" s="14">
        <v>0</v>
      </c>
      <c r="R76" s="14">
        <v>0</v>
      </c>
      <c r="S76" s="14">
        <v>0</v>
      </c>
      <c r="T76" s="18">
        <f t="shared" si="23"/>
        <v>0</v>
      </c>
      <c r="U76" s="14">
        <v>1</v>
      </c>
      <c r="V76" s="14">
        <v>0</v>
      </c>
      <c r="W76" s="14">
        <v>0</v>
      </c>
      <c r="X76" s="18">
        <v>0.18631057132006601</v>
      </c>
      <c r="Y76" s="17">
        <f t="shared" si="24"/>
        <v>1.2590984898114193</v>
      </c>
      <c r="Z76" s="14">
        <f t="shared" si="25"/>
        <v>0</v>
      </c>
      <c r="AA76" s="14">
        <f t="shared" si="26"/>
        <v>0</v>
      </c>
      <c r="AB76" s="15" t="str">
        <f t="shared" si="27"/>
        <v>Yellow</v>
      </c>
      <c r="AC76" s="15" t="str">
        <f t="shared" si="28"/>
        <v>Yellow</v>
      </c>
      <c r="AD76" s="15" t="str">
        <f t="shared" si="29"/>
        <v>Category 1</v>
      </c>
      <c r="AE76" s="17">
        <f t="shared" si="30"/>
        <v>0</v>
      </c>
      <c r="AF76" s="18">
        <f t="shared" si="31"/>
        <v>0</v>
      </c>
      <c r="AG76" s="18">
        <f t="shared" si="32"/>
        <v>1</v>
      </c>
      <c r="AH76" s="18">
        <f t="shared" si="33"/>
        <v>6.3659882009684194</v>
      </c>
      <c r="AI76" s="18">
        <f t="shared" si="34"/>
        <v>-1.8136894286799339</v>
      </c>
      <c r="AJ76" s="18">
        <f t="shared" si="35"/>
        <v>-2.4477012277115144</v>
      </c>
      <c r="AK76" s="14" t="s">
        <v>53</v>
      </c>
      <c r="AL76" s="14">
        <v>0</v>
      </c>
      <c r="AM76" s="18">
        <f t="shared" si="36"/>
        <v>-1.8136894286799339</v>
      </c>
      <c r="AN76" s="17">
        <f t="shared" si="37"/>
        <v>1.2590984898114193</v>
      </c>
      <c r="AO76" s="14" t="s">
        <v>60</v>
      </c>
      <c r="AP76" s="14" t="s">
        <v>55</v>
      </c>
      <c r="AQ76" s="14">
        <v>3</v>
      </c>
      <c r="AR76" s="14">
        <v>7</v>
      </c>
      <c r="AS76" s="14">
        <v>0</v>
      </c>
      <c r="AT76" s="14">
        <v>0</v>
      </c>
    </row>
    <row r="77" spans="1:46" x14ac:dyDescent="0.55000000000000004">
      <c r="A77" s="14" t="s">
        <v>70</v>
      </c>
      <c r="B77" s="14" t="s">
        <v>156</v>
      </c>
      <c r="C77" s="15" t="s">
        <v>66</v>
      </c>
      <c r="D77" s="16">
        <v>9</v>
      </c>
      <c r="E77" s="16" t="s">
        <v>219</v>
      </c>
      <c r="F77" s="14" t="s">
        <v>220</v>
      </c>
      <c r="G77" s="14">
        <v>43</v>
      </c>
      <c r="H77" s="14">
        <v>35</v>
      </c>
      <c r="I77" s="14">
        <v>0</v>
      </c>
      <c r="J77" s="14">
        <v>0</v>
      </c>
      <c r="K77" s="14">
        <f t="shared" si="38"/>
        <v>35</v>
      </c>
      <c r="L77" s="17">
        <f t="shared" si="20"/>
        <v>0.81395348837209303</v>
      </c>
      <c r="M77" s="15">
        <v>1.639790098</v>
      </c>
      <c r="N77" s="14">
        <f t="shared" si="21"/>
        <v>3</v>
      </c>
      <c r="O77" s="17">
        <v>0.83333333300000001</v>
      </c>
      <c r="P77" s="18">
        <f t="shared" si="22"/>
        <v>2.4999999989999999</v>
      </c>
      <c r="Q77" s="14">
        <v>7</v>
      </c>
      <c r="R77" s="14">
        <v>0</v>
      </c>
      <c r="S77" s="14">
        <v>0</v>
      </c>
      <c r="T77" s="18">
        <f t="shared" si="23"/>
        <v>5.8333333310000004</v>
      </c>
      <c r="U77" s="14">
        <v>1</v>
      </c>
      <c r="V77" s="14">
        <v>0</v>
      </c>
      <c r="W77" s="14">
        <v>0</v>
      </c>
      <c r="X77" s="18">
        <v>5.0548717622526498</v>
      </c>
      <c r="Y77" s="17">
        <f t="shared" si="24"/>
        <v>0.86694096669179865</v>
      </c>
      <c r="Z77" s="14">
        <f t="shared" si="25"/>
        <v>3</v>
      </c>
      <c r="AA77" s="14">
        <f t="shared" si="26"/>
        <v>7</v>
      </c>
      <c r="AB77" s="15" t="str">
        <f t="shared" si="27"/>
        <v>Green</v>
      </c>
      <c r="AC77" s="15" t="str">
        <f t="shared" si="28"/>
        <v>Green</v>
      </c>
      <c r="AD77" s="15" t="str">
        <f t="shared" si="29"/>
        <v>None</v>
      </c>
      <c r="AE77" s="17">
        <f t="shared" si="30"/>
        <v>7.8947368421052627E-2</v>
      </c>
      <c r="AF77" s="18">
        <f t="shared" si="31"/>
        <v>5.8333333310000004</v>
      </c>
      <c r="AG77" s="18">
        <f t="shared" si="32"/>
        <v>1</v>
      </c>
      <c r="AH77" s="18">
        <f t="shared" si="33"/>
        <v>39.105356091663147</v>
      </c>
      <c r="AI77" s="18">
        <f t="shared" si="34"/>
        <v>5.7215384322526495</v>
      </c>
      <c r="AJ77" s="18">
        <f t="shared" si="35"/>
        <v>1.8268945239157963</v>
      </c>
      <c r="AK77" s="14" t="s">
        <v>53</v>
      </c>
      <c r="AL77" s="14">
        <v>0</v>
      </c>
      <c r="AM77" s="18">
        <f t="shared" si="36"/>
        <v>6.8658461214495174</v>
      </c>
      <c r="AN77" s="17">
        <f t="shared" si="37"/>
        <v>0.86694096669179865</v>
      </c>
      <c r="AO77" s="14" t="s">
        <v>60</v>
      </c>
      <c r="AP77" s="14" t="s">
        <v>55</v>
      </c>
      <c r="AQ77" s="14">
        <v>0</v>
      </c>
      <c r="AR77" s="14">
        <v>3</v>
      </c>
      <c r="AS77" s="14">
        <v>3</v>
      </c>
      <c r="AT77" s="14">
        <v>0</v>
      </c>
    </row>
    <row r="78" spans="1:46" x14ac:dyDescent="0.55000000000000004">
      <c r="A78" s="14" t="s">
        <v>48</v>
      </c>
      <c r="B78" s="14" t="s">
        <v>107</v>
      </c>
      <c r="C78" s="15" t="s">
        <v>50</v>
      </c>
      <c r="D78" s="16">
        <v>12</v>
      </c>
      <c r="E78" s="16" t="s">
        <v>221</v>
      </c>
      <c r="F78" s="14" t="s">
        <v>222</v>
      </c>
      <c r="G78" s="14">
        <v>89</v>
      </c>
      <c r="H78" s="14">
        <v>77</v>
      </c>
      <c r="I78" s="14">
        <v>0</v>
      </c>
      <c r="J78" s="14">
        <v>0</v>
      </c>
      <c r="K78" s="14">
        <f>H78-I78-J78</f>
        <v>77</v>
      </c>
      <c r="L78" s="17">
        <f t="shared" si="20"/>
        <v>0.8651685393258427</v>
      </c>
      <c r="M78" s="15">
        <v>1.1133529740000001</v>
      </c>
      <c r="N78" s="14">
        <f t="shared" si="21"/>
        <v>6</v>
      </c>
      <c r="O78" s="17">
        <v>0.76666666699999997</v>
      </c>
      <c r="P78" s="18">
        <f t="shared" si="22"/>
        <v>4.6000000019999998</v>
      </c>
      <c r="Q78" s="14">
        <v>3</v>
      </c>
      <c r="R78" s="14">
        <v>1</v>
      </c>
      <c r="S78" s="14">
        <v>0</v>
      </c>
      <c r="T78" s="18">
        <f t="shared" si="23"/>
        <v>3.0666666679999999</v>
      </c>
      <c r="U78" s="14">
        <v>3</v>
      </c>
      <c r="V78" s="14">
        <v>0</v>
      </c>
      <c r="W78" s="14">
        <v>0</v>
      </c>
      <c r="X78" s="18">
        <v>5.0797954991725502</v>
      </c>
      <c r="Y78" s="17">
        <f t="shared" si="24"/>
        <v>0.86052664236884779</v>
      </c>
      <c r="Z78" s="14">
        <f t="shared" si="25"/>
        <v>6</v>
      </c>
      <c r="AA78" s="14">
        <f t="shared" si="26"/>
        <v>17</v>
      </c>
      <c r="AB78" s="15" t="str">
        <f t="shared" si="27"/>
        <v>Green</v>
      </c>
      <c r="AC78" s="15" t="str">
        <f t="shared" si="28"/>
        <v>Green</v>
      </c>
      <c r="AD78" s="15" t="str">
        <f t="shared" si="29"/>
        <v>Category 2</v>
      </c>
      <c r="AE78" s="17">
        <f t="shared" si="30"/>
        <v>7.2289156626506021E-2</v>
      </c>
      <c r="AF78" s="18">
        <f t="shared" si="31"/>
        <v>3.0666666679999999</v>
      </c>
      <c r="AG78" s="18">
        <f t="shared" si="32"/>
        <v>3</v>
      </c>
      <c r="AH78" s="18">
        <f t="shared" si="33"/>
        <v>80.938992840884183</v>
      </c>
      <c r="AI78" s="18">
        <f t="shared" si="34"/>
        <v>12.41312882917255</v>
      </c>
      <c r="AJ78" s="18">
        <f t="shared" si="35"/>
        <v>4.3521216700567331</v>
      </c>
      <c r="AK78" s="14" t="s">
        <v>53</v>
      </c>
      <c r="AL78" s="14">
        <v>0</v>
      </c>
      <c r="AM78" s="18">
        <f t="shared" si="36"/>
        <v>16.191037596228963</v>
      </c>
      <c r="AN78" s="17">
        <f t="shared" si="37"/>
        <v>0.86052664236884779</v>
      </c>
      <c r="AO78" s="14" t="s">
        <v>110</v>
      </c>
      <c r="AP78" s="14" t="s">
        <v>55</v>
      </c>
      <c r="AQ78" s="14">
        <v>1</v>
      </c>
      <c r="AR78" s="14">
        <v>2</v>
      </c>
      <c r="AS78" s="14">
        <v>6</v>
      </c>
      <c r="AT78" s="14">
        <v>0</v>
      </c>
    </row>
    <row r="79" spans="1:46" x14ac:dyDescent="0.55000000000000004">
      <c r="A79" s="14" t="s">
        <v>70</v>
      </c>
      <c r="B79" s="14" t="s">
        <v>71</v>
      </c>
      <c r="C79" s="15" t="s">
        <v>50</v>
      </c>
      <c r="D79" s="16">
        <v>12</v>
      </c>
      <c r="E79" s="16" t="s">
        <v>223</v>
      </c>
      <c r="F79" s="14" t="s">
        <v>224</v>
      </c>
      <c r="G79" s="14">
        <v>93</v>
      </c>
      <c r="H79" s="14">
        <v>78</v>
      </c>
      <c r="I79" s="14">
        <v>3</v>
      </c>
      <c r="J79" s="14">
        <v>0</v>
      </c>
      <c r="K79" s="14">
        <f t="shared" si="38"/>
        <v>75</v>
      </c>
      <c r="L79" s="17">
        <f t="shared" si="20"/>
        <v>0.80645161290322576</v>
      </c>
      <c r="M79" s="15">
        <v>2.3228022140000002</v>
      </c>
      <c r="N79" s="14">
        <f t="shared" si="21"/>
        <v>21</v>
      </c>
      <c r="O79" s="17">
        <v>0.75</v>
      </c>
      <c r="P79" s="18">
        <f t="shared" si="22"/>
        <v>15.75</v>
      </c>
      <c r="Q79" s="14">
        <v>0</v>
      </c>
      <c r="R79" s="14">
        <v>0</v>
      </c>
      <c r="S79" s="14">
        <v>3</v>
      </c>
      <c r="T79" s="18">
        <f t="shared" si="23"/>
        <v>3</v>
      </c>
      <c r="U79" s="14">
        <v>4</v>
      </c>
      <c r="V79" s="14">
        <v>0</v>
      </c>
      <c r="W79" s="14">
        <v>0</v>
      </c>
      <c r="X79" s="18">
        <v>14.6453846073001</v>
      </c>
      <c r="Y79" s="17">
        <f t="shared" si="24"/>
        <v>0.80757650959892369</v>
      </c>
      <c r="Z79" s="14">
        <f t="shared" si="25"/>
        <v>13</v>
      </c>
      <c r="AA79" s="14">
        <f t="shared" si="26"/>
        <v>24</v>
      </c>
      <c r="AB79" s="15" t="str">
        <f t="shared" si="27"/>
        <v>Green</v>
      </c>
      <c r="AC79" s="15" t="str">
        <f t="shared" si="28"/>
        <v>Green</v>
      </c>
      <c r="AD79" s="15" t="str">
        <f t="shared" si="29"/>
        <v>None</v>
      </c>
      <c r="AE79" s="17">
        <f t="shared" si="30"/>
        <v>0.21875</v>
      </c>
      <c r="AF79" s="18">
        <f t="shared" si="31"/>
        <v>0</v>
      </c>
      <c r="AG79" s="18">
        <f t="shared" si="32"/>
        <v>4</v>
      </c>
      <c r="AH79" s="18">
        <f t="shared" si="33"/>
        <v>84.57670038429471</v>
      </c>
      <c r="AI79" s="18">
        <f t="shared" si="34"/>
        <v>17.895384607300102</v>
      </c>
      <c r="AJ79" s="18">
        <f t="shared" si="35"/>
        <v>9.4720849915948104</v>
      </c>
      <c r="AK79" s="14" t="s">
        <v>53</v>
      </c>
      <c r="AL79" s="14">
        <v>0</v>
      </c>
      <c r="AM79" s="18">
        <f t="shared" si="36"/>
        <v>23.860512809733468</v>
      </c>
      <c r="AN79" s="17">
        <f t="shared" si="37"/>
        <v>0.80757650959892369</v>
      </c>
      <c r="AO79" s="14" t="s">
        <v>74</v>
      </c>
      <c r="AP79" s="14" t="s">
        <v>55</v>
      </c>
      <c r="AQ79" s="14">
        <v>0</v>
      </c>
      <c r="AR79" s="14">
        <v>2</v>
      </c>
      <c r="AS79" s="14">
        <v>23</v>
      </c>
      <c r="AT79" s="14">
        <v>2</v>
      </c>
    </row>
    <row r="80" spans="1:46" x14ac:dyDescent="0.55000000000000004">
      <c r="A80" s="14" t="s">
        <v>70</v>
      </c>
      <c r="B80" s="14" t="s">
        <v>92</v>
      </c>
      <c r="C80" s="15" t="s">
        <v>50</v>
      </c>
      <c r="D80" s="16">
        <v>11</v>
      </c>
      <c r="E80" s="16" t="s">
        <v>225</v>
      </c>
      <c r="F80" s="14" t="s">
        <v>226</v>
      </c>
      <c r="G80" s="14">
        <v>58</v>
      </c>
      <c r="H80" s="14">
        <v>40</v>
      </c>
      <c r="I80" s="14">
        <v>0</v>
      </c>
      <c r="J80" s="14">
        <v>0</v>
      </c>
      <c r="K80" s="14">
        <f t="shared" si="38"/>
        <v>40</v>
      </c>
      <c r="L80" s="17">
        <f t="shared" si="20"/>
        <v>0.68965517241379315</v>
      </c>
      <c r="M80" s="15">
        <v>1.985257727</v>
      </c>
      <c r="N80" s="14">
        <f t="shared" si="21"/>
        <v>21</v>
      </c>
      <c r="O80" s="17">
        <v>0.74285714300000005</v>
      </c>
      <c r="P80" s="18">
        <f t="shared" si="22"/>
        <v>15.600000003000002</v>
      </c>
      <c r="Q80" s="14">
        <v>0</v>
      </c>
      <c r="R80" s="14">
        <v>0</v>
      </c>
      <c r="S80" s="14">
        <v>0</v>
      </c>
      <c r="T80" s="18">
        <f t="shared" si="23"/>
        <v>0</v>
      </c>
      <c r="U80" s="14">
        <v>1</v>
      </c>
      <c r="V80" s="14">
        <v>0</v>
      </c>
      <c r="W80" s="14">
        <v>0</v>
      </c>
      <c r="X80" s="18">
        <v>7.5158678696607302</v>
      </c>
      <c r="Y80" s="17">
        <f t="shared" si="24"/>
        <v>0.81179538160929787</v>
      </c>
      <c r="Z80" s="14">
        <f t="shared" si="25"/>
        <v>8</v>
      </c>
      <c r="AA80" s="14">
        <f t="shared" si="26"/>
        <v>15</v>
      </c>
      <c r="AB80" s="15" t="str">
        <f t="shared" si="27"/>
        <v>Red</v>
      </c>
      <c r="AC80" s="15" t="str">
        <f t="shared" si="28"/>
        <v>Green</v>
      </c>
      <c r="AD80" s="15" t="str">
        <f t="shared" si="29"/>
        <v>None</v>
      </c>
      <c r="AE80" s="17">
        <f t="shared" si="30"/>
        <v>0.34426229508196721</v>
      </c>
      <c r="AF80" s="18">
        <f t="shared" si="31"/>
        <v>0</v>
      </c>
      <c r="AG80" s="18">
        <f t="shared" si="32"/>
        <v>1</v>
      </c>
      <c r="AH80" s="18">
        <f t="shared" si="33"/>
        <v>52.746759379452619</v>
      </c>
      <c r="AI80" s="18">
        <f t="shared" si="34"/>
        <v>10.915867866660729</v>
      </c>
      <c r="AJ80" s="18">
        <f t="shared" si="35"/>
        <v>5.662627246113348</v>
      </c>
      <c r="AK80" s="14" t="s">
        <v>53</v>
      </c>
      <c r="AL80" s="14">
        <v>0</v>
      </c>
      <c r="AM80" s="18">
        <f t="shared" si="36"/>
        <v>14.694437509986665</v>
      </c>
      <c r="AN80" s="17">
        <f t="shared" si="37"/>
        <v>0.81179538160929787</v>
      </c>
      <c r="AO80" s="14" t="s">
        <v>117</v>
      </c>
      <c r="AP80" s="14" t="s">
        <v>55</v>
      </c>
      <c r="AQ80" s="14">
        <v>0</v>
      </c>
      <c r="AR80" s="14">
        <v>2</v>
      </c>
      <c r="AS80" s="14">
        <v>21</v>
      </c>
      <c r="AT80" s="14">
        <v>0</v>
      </c>
    </row>
    <row r="81" spans="1:46" x14ac:dyDescent="0.55000000000000004">
      <c r="A81" s="14" t="s">
        <v>56</v>
      </c>
      <c r="B81" s="14" t="s">
        <v>177</v>
      </c>
      <c r="C81" s="15" t="s">
        <v>66</v>
      </c>
      <c r="D81" s="16">
        <v>9</v>
      </c>
      <c r="E81" s="16" t="s">
        <v>227</v>
      </c>
      <c r="F81" s="14" t="s">
        <v>228</v>
      </c>
      <c r="G81" s="14">
        <v>58</v>
      </c>
      <c r="H81" s="14">
        <v>46</v>
      </c>
      <c r="I81" s="14">
        <v>0</v>
      </c>
      <c r="J81" s="14">
        <v>0</v>
      </c>
      <c r="K81" s="14">
        <f t="shared" si="38"/>
        <v>46</v>
      </c>
      <c r="L81" s="17">
        <f t="shared" si="20"/>
        <v>0.7931034482758621</v>
      </c>
      <c r="M81" s="15">
        <v>2.4327129009999999</v>
      </c>
      <c r="N81" s="14">
        <f t="shared" si="21"/>
        <v>18</v>
      </c>
      <c r="O81" s="17">
        <v>0.75609756100000003</v>
      </c>
      <c r="P81" s="18">
        <f t="shared" si="22"/>
        <v>13.609756098</v>
      </c>
      <c r="Q81" s="14">
        <v>0</v>
      </c>
      <c r="R81" s="14">
        <v>0</v>
      </c>
      <c r="S81" s="14">
        <v>0</v>
      </c>
      <c r="T81" s="18">
        <f t="shared" si="23"/>
        <v>0</v>
      </c>
      <c r="U81" s="14">
        <v>0</v>
      </c>
      <c r="V81" s="14">
        <v>0</v>
      </c>
      <c r="W81" s="14">
        <v>0</v>
      </c>
      <c r="X81" s="18">
        <v>6.6351384621599596</v>
      </c>
      <c r="Y81" s="17">
        <f t="shared" si="24"/>
        <v>0.91335547648000071</v>
      </c>
      <c r="Z81" s="14">
        <f t="shared" si="25"/>
        <v>0</v>
      </c>
      <c r="AA81" s="14">
        <f t="shared" si="26"/>
        <v>7</v>
      </c>
      <c r="AB81" s="15" t="str">
        <f t="shared" si="27"/>
        <v>Red</v>
      </c>
      <c r="AC81" s="15" t="str">
        <f t="shared" si="28"/>
        <v>Yellow</v>
      </c>
      <c r="AD81" s="15" t="str">
        <f t="shared" si="29"/>
        <v>None</v>
      </c>
      <c r="AE81" s="17">
        <f t="shared" si="30"/>
        <v>0.28125</v>
      </c>
      <c r="AF81" s="18">
        <f t="shared" si="31"/>
        <v>0</v>
      </c>
      <c r="AG81" s="18">
        <f t="shared" si="32"/>
        <v>0</v>
      </c>
      <c r="AH81" s="18">
        <f t="shared" si="33"/>
        <v>52.746759379452619</v>
      </c>
      <c r="AI81" s="18">
        <f t="shared" si="34"/>
        <v>5.0253823641599595</v>
      </c>
      <c r="AJ81" s="18">
        <f t="shared" si="35"/>
        <v>-0.22785825638742097</v>
      </c>
      <c r="AK81" s="14" t="s">
        <v>53</v>
      </c>
      <c r="AL81" s="14">
        <v>0</v>
      </c>
      <c r="AM81" s="18">
        <f t="shared" si="36"/>
        <v>6.6464734491584467</v>
      </c>
      <c r="AN81" s="17">
        <f t="shared" si="37"/>
        <v>0.91335547648000071</v>
      </c>
      <c r="AO81" s="14" t="s">
        <v>60</v>
      </c>
      <c r="AP81" s="14" t="s">
        <v>55</v>
      </c>
      <c r="AQ81" s="14">
        <v>0</v>
      </c>
      <c r="AR81" s="14">
        <v>3</v>
      </c>
      <c r="AS81" s="14">
        <v>18</v>
      </c>
      <c r="AT81" s="14">
        <v>0</v>
      </c>
    </row>
    <row r="82" spans="1:46" x14ac:dyDescent="0.55000000000000004">
      <c r="A82" s="14" t="s">
        <v>70</v>
      </c>
      <c r="B82" s="14" t="s">
        <v>71</v>
      </c>
      <c r="C82" s="15" t="s">
        <v>78</v>
      </c>
      <c r="D82" s="16">
        <v>8</v>
      </c>
      <c r="E82" s="16" t="s">
        <v>229</v>
      </c>
      <c r="F82" s="14" t="s">
        <v>230</v>
      </c>
      <c r="G82" s="14">
        <v>24</v>
      </c>
      <c r="H82" s="14">
        <v>24</v>
      </c>
      <c r="I82" s="14">
        <v>0</v>
      </c>
      <c r="J82" s="14">
        <v>0</v>
      </c>
      <c r="K82" s="14">
        <f>H82-I82-J82</f>
        <v>24</v>
      </c>
      <c r="L82" s="17">
        <f t="shared" si="20"/>
        <v>1</v>
      </c>
      <c r="M82" s="15">
        <v>0.89168377799999998</v>
      </c>
      <c r="N82" s="14">
        <f t="shared" si="21"/>
        <v>2</v>
      </c>
      <c r="O82" s="17">
        <v>1</v>
      </c>
      <c r="P82" s="18">
        <f t="shared" si="22"/>
        <v>2</v>
      </c>
      <c r="Q82" s="14">
        <v>0</v>
      </c>
      <c r="R82" s="14">
        <v>0</v>
      </c>
      <c r="S82" s="14">
        <v>0</v>
      </c>
      <c r="T82" s="18">
        <f t="shared" si="23"/>
        <v>0</v>
      </c>
      <c r="U82" s="14">
        <v>1</v>
      </c>
      <c r="V82" s="14">
        <v>0</v>
      </c>
      <c r="W82" s="14">
        <v>0</v>
      </c>
      <c r="X82" s="18">
        <v>0.57496034330234602</v>
      </c>
      <c r="Y82" s="17">
        <f t="shared" si="24"/>
        <v>1.0177099856957355</v>
      </c>
      <c r="Z82" s="14">
        <f t="shared" si="25"/>
        <v>0</v>
      </c>
      <c r="AA82" s="14">
        <f t="shared" si="26"/>
        <v>0</v>
      </c>
      <c r="AB82" s="15" t="str">
        <f t="shared" si="27"/>
        <v>Yellow</v>
      </c>
      <c r="AC82" s="15" t="str">
        <f t="shared" si="28"/>
        <v>Yellow</v>
      </c>
      <c r="AD82" s="15" t="str">
        <f t="shared" si="29"/>
        <v>Category 1</v>
      </c>
      <c r="AE82" s="17">
        <f t="shared" si="30"/>
        <v>7.6923076923076927E-2</v>
      </c>
      <c r="AF82" s="18">
        <f t="shared" si="31"/>
        <v>0</v>
      </c>
      <c r="AG82" s="18">
        <f t="shared" si="32"/>
        <v>1</v>
      </c>
      <c r="AH82" s="18">
        <f t="shared" si="33"/>
        <v>21.826245260463153</v>
      </c>
      <c r="AI82" s="18">
        <f t="shared" si="34"/>
        <v>-0.42503965669765398</v>
      </c>
      <c r="AJ82" s="18">
        <f t="shared" si="35"/>
        <v>-2.5987943962345006</v>
      </c>
      <c r="AK82" s="14" t="s">
        <v>53</v>
      </c>
      <c r="AL82" s="14">
        <v>0</v>
      </c>
      <c r="AM82" s="18">
        <f t="shared" si="36"/>
        <v>-0.42503965669765398</v>
      </c>
      <c r="AN82" s="17">
        <f t="shared" si="37"/>
        <v>1.0177099856957355</v>
      </c>
      <c r="AO82" s="14" t="s">
        <v>74</v>
      </c>
      <c r="AP82" s="14" t="s">
        <v>55</v>
      </c>
      <c r="AQ82" s="14">
        <v>4</v>
      </c>
      <c r="AR82" s="14">
        <v>7</v>
      </c>
      <c r="AS82" s="14">
        <v>2</v>
      </c>
      <c r="AT82" s="14">
        <v>0</v>
      </c>
    </row>
    <row r="83" spans="1:46" x14ac:dyDescent="0.55000000000000004">
      <c r="A83" s="14" t="s">
        <v>70</v>
      </c>
      <c r="B83" s="14" t="s">
        <v>156</v>
      </c>
      <c r="C83" s="15" t="s">
        <v>78</v>
      </c>
      <c r="D83" s="16">
        <v>4</v>
      </c>
      <c r="E83" s="16" t="s">
        <v>231</v>
      </c>
      <c r="F83" s="14" t="s">
        <v>232</v>
      </c>
      <c r="G83" s="14">
        <v>15</v>
      </c>
      <c r="H83" s="14">
        <v>14</v>
      </c>
      <c r="I83" s="14">
        <v>0</v>
      </c>
      <c r="J83" s="14">
        <v>0</v>
      </c>
      <c r="K83" s="14">
        <f>H83-I83-J83</f>
        <v>14</v>
      </c>
      <c r="L83" s="17">
        <f t="shared" si="20"/>
        <v>0.93333333333333335</v>
      </c>
      <c r="M83" s="15">
        <v>0.26351813800000001</v>
      </c>
      <c r="N83" s="14">
        <f t="shared" si="21"/>
        <v>2</v>
      </c>
      <c r="O83" s="17">
        <v>1</v>
      </c>
      <c r="P83" s="18">
        <f t="shared" si="22"/>
        <v>2</v>
      </c>
      <c r="Q83" s="14">
        <v>0</v>
      </c>
      <c r="R83" s="14">
        <v>0</v>
      </c>
      <c r="S83" s="14">
        <v>0</v>
      </c>
      <c r="T83" s="18">
        <f t="shared" si="23"/>
        <v>0</v>
      </c>
      <c r="U83" s="14">
        <v>1</v>
      </c>
      <c r="V83" s="14">
        <v>0</v>
      </c>
      <c r="W83" s="14">
        <v>0</v>
      </c>
      <c r="X83" s="18">
        <v>0.36740548742578399</v>
      </c>
      <c r="Y83" s="17">
        <f t="shared" si="24"/>
        <v>0.97550630083828105</v>
      </c>
      <c r="Z83" s="14">
        <f t="shared" si="25"/>
        <v>0</v>
      </c>
      <c r="AA83" s="14">
        <f t="shared" si="26"/>
        <v>1</v>
      </c>
      <c r="AB83" s="15" t="str">
        <f t="shared" si="27"/>
        <v>Yellow</v>
      </c>
      <c r="AC83" s="15" t="str">
        <f t="shared" si="28"/>
        <v>Yellow</v>
      </c>
      <c r="AD83" s="15" t="str">
        <f t="shared" si="29"/>
        <v>Category 1</v>
      </c>
      <c r="AE83" s="17">
        <f t="shared" si="30"/>
        <v>0.125</v>
      </c>
      <c r="AF83" s="18">
        <f t="shared" si="31"/>
        <v>0</v>
      </c>
      <c r="AG83" s="18">
        <f t="shared" si="32"/>
        <v>1</v>
      </c>
      <c r="AH83" s="18">
        <f t="shared" si="33"/>
        <v>13.641403287789469</v>
      </c>
      <c r="AI83" s="18">
        <f t="shared" si="34"/>
        <v>0.36740548742578399</v>
      </c>
      <c r="AJ83" s="18">
        <f t="shared" si="35"/>
        <v>-0.99119122478474697</v>
      </c>
      <c r="AK83" s="14" t="s">
        <v>53</v>
      </c>
      <c r="AL83" s="14">
        <v>0</v>
      </c>
      <c r="AM83" s="18">
        <f t="shared" si="36"/>
        <v>0.36740548742578399</v>
      </c>
      <c r="AN83" s="17">
        <f t="shared" si="37"/>
        <v>0.97550630083828105</v>
      </c>
      <c r="AO83" s="14" t="s">
        <v>117</v>
      </c>
      <c r="AP83" s="14" t="s">
        <v>55</v>
      </c>
      <c r="AQ83" s="14">
        <v>2</v>
      </c>
      <c r="AR83" s="14">
        <v>7</v>
      </c>
      <c r="AS83" s="14">
        <v>2</v>
      </c>
      <c r="AT83" s="14">
        <v>0</v>
      </c>
    </row>
    <row r="84" spans="1:46" x14ac:dyDescent="0.55000000000000004">
      <c r="A84" s="14" t="s">
        <v>56</v>
      </c>
      <c r="B84" s="14" t="s">
        <v>83</v>
      </c>
      <c r="C84" s="15" t="s">
        <v>78</v>
      </c>
      <c r="D84" s="16">
        <v>9</v>
      </c>
      <c r="E84" s="16" t="s">
        <v>233</v>
      </c>
      <c r="F84" s="14" t="s">
        <v>234</v>
      </c>
      <c r="G84" s="14">
        <v>28</v>
      </c>
      <c r="H84" s="14">
        <v>23</v>
      </c>
      <c r="I84" s="14">
        <v>1</v>
      </c>
      <c r="J84" s="14">
        <v>0</v>
      </c>
      <c r="K84" s="14">
        <f t="shared" si="38"/>
        <v>22</v>
      </c>
      <c r="L84" s="17">
        <f t="shared" si="20"/>
        <v>0.7857142857142857</v>
      </c>
      <c r="M84" s="15">
        <v>1.498590007</v>
      </c>
      <c r="N84" s="14">
        <f t="shared" si="21"/>
        <v>3</v>
      </c>
      <c r="O84" s="17">
        <v>0.96153846200000004</v>
      </c>
      <c r="P84" s="18">
        <f t="shared" si="22"/>
        <v>2.8846153860000001</v>
      </c>
      <c r="Q84" s="14">
        <v>1</v>
      </c>
      <c r="R84" s="14">
        <v>0</v>
      </c>
      <c r="S84" s="14">
        <v>1</v>
      </c>
      <c r="T84" s="18">
        <f t="shared" si="23"/>
        <v>1.961538462</v>
      </c>
      <c r="U84" s="14">
        <v>0</v>
      </c>
      <c r="V84" s="14">
        <v>0</v>
      </c>
      <c r="W84" s="14">
        <v>0</v>
      </c>
      <c r="X84" s="18">
        <v>1.5592940537912701</v>
      </c>
      <c r="Y84" s="17">
        <f t="shared" si="24"/>
        <v>0.90310213550745466</v>
      </c>
      <c r="Z84" s="14">
        <f t="shared" si="25"/>
        <v>1</v>
      </c>
      <c r="AA84" s="14">
        <f t="shared" si="26"/>
        <v>3</v>
      </c>
      <c r="AB84" s="15" t="str">
        <f t="shared" si="27"/>
        <v>Red</v>
      </c>
      <c r="AC84" s="15" t="str">
        <f t="shared" si="28"/>
        <v>Yellow</v>
      </c>
      <c r="AD84" s="15" t="str">
        <f t="shared" si="29"/>
        <v>None</v>
      </c>
      <c r="AE84" s="17">
        <f t="shared" si="30"/>
        <v>0.12</v>
      </c>
      <c r="AF84" s="18">
        <f t="shared" si="31"/>
        <v>0.96153846200000004</v>
      </c>
      <c r="AG84" s="18">
        <f t="shared" si="32"/>
        <v>0</v>
      </c>
      <c r="AH84" s="18">
        <f t="shared" si="33"/>
        <v>25.463952803873678</v>
      </c>
      <c r="AI84" s="18">
        <f t="shared" si="34"/>
        <v>2.7131402057912699</v>
      </c>
      <c r="AJ84" s="18">
        <f t="shared" si="35"/>
        <v>0.17709300966494768</v>
      </c>
      <c r="AK84" s="14" t="s">
        <v>53</v>
      </c>
      <c r="AL84" s="14">
        <v>0</v>
      </c>
      <c r="AM84" s="18">
        <f t="shared" si="36"/>
        <v>2.8216658126685208</v>
      </c>
      <c r="AN84" s="17">
        <f t="shared" si="37"/>
        <v>0.90310213550745466</v>
      </c>
      <c r="AO84" s="14" t="s">
        <v>69</v>
      </c>
      <c r="AP84" s="14" t="s">
        <v>125</v>
      </c>
      <c r="AQ84" s="14">
        <v>0</v>
      </c>
      <c r="AR84" s="14">
        <v>7</v>
      </c>
      <c r="AS84" s="14">
        <v>3</v>
      </c>
      <c r="AT84" s="14">
        <v>0</v>
      </c>
    </row>
    <row r="85" spans="1:46" x14ac:dyDescent="0.55000000000000004">
      <c r="A85" s="14" t="s">
        <v>48</v>
      </c>
      <c r="B85" s="14" t="s">
        <v>107</v>
      </c>
      <c r="C85" s="15" t="s">
        <v>78</v>
      </c>
      <c r="D85" s="16">
        <v>12</v>
      </c>
      <c r="E85" s="16" t="s">
        <v>235</v>
      </c>
      <c r="F85" s="14" t="s">
        <v>236</v>
      </c>
      <c r="G85" s="14">
        <v>39</v>
      </c>
      <c r="H85" s="14">
        <v>33</v>
      </c>
      <c r="I85" s="14">
        <v>0</v>
      </c>
      <c r="J85" s="14">
        <v>1</v>
      </c>
      <c r="K85" s="14">
        <f t="shared" si="38"/>
        <v>32</v>
      </c>
      <c r="L85" s="17">
        <f t="shared" si="20"/>
        <v>0.82051282051282048</v>
      </c>
      <c r="M85" s="15">
        <v>0.97437067499999996</v>
      </c>
      <c r="N85" s="14">
        <f t="shared" si="21"/>
        <v>3</v>
      </c>
      <c r="O85" s="17">
        <v>0.94736842099999996</v>
      </c>
      <c r="P85" s="18">
        <f t="shared" si="22"/>
        <v>2.8421052629999997</v>
      </c>
      <c r="Q85" s="14">
        <v>4</v>
      </c>
      <c r="R85" s="14">
        <v>0</v>
      </c>
      <c r="S85" s="14">
        <v>0</v>
      </c>
      <c r="T85" s="18">
        <f t="shared" si="23"/>
        <v>3.7894736839999998</v>
      </c>
      <c r="U85" s="14">
        <v>1</v>
      </c>
      <c r="V85" s="14">
        <v>0</v>
      </c>
      <c r="W85" s="14">
        <v>0</v>
      </c>
      <c r="X85" s="18">
        <v>2.71490966678686</v>
      </c>
      <c r="Y85" s="17">
        <f t="shared" si="24"/>
        <v>0.89529921231315746</v>
      </c>
      <c r="Z85" s="14">
        <f t="shared" si="25"/>
        <v>1</v>
      </c>
      <c r="AA85" s="14">
        <f t="shared" si="26"/>
        <v>5</v>
      </c>
      <c r="AB85" s="15" t="str">
        <f t="shared" si="27"/>
        <v>Green</v>
      </c>
      <c r="AC85" s="15" t="str">
        <f t="shared" si="28"/>
        <v>Green</v>
      </c>
      <c r="AD85" s="15" t="str">
        <f t="shared" si="29"/>
        <v>None</v>
      </c>
      <c r="AE85" s="17">
        <f t="shared" si="30"/>
        <v>8.5714285714285715E-2</v>
      </c>
      <c r="AF85" s="18">
        <f t="shared" si="31"/>
        <v>3.7894736839999998</v>
      </c>
      <c r="AG85" s="18">
        <f t="shared" si="32"/>
        <v>1</v>
      </c>
      <c r="AH85" s="18">
        <f t="shared" si="33"/>
        <v>35.467648548252619</v>
      </c>
      <c r="AI85" s="18">
        <f t="shared" si="34"/>
        <v>4.0833307197868605</v>
      </c>
      <c r="AJ85" s="18">
        <f t="shared" si="35"/>
        <v>0.55097926803947939</v>
      </c>
      <c r="AK85" s="14" t="s">
        <v>53</v>
      </c>
      <c r="AL85" s="14">
        <v>0</v>
      </c>
      <c r="AM85" s="18">
        <f t="shared" si="36"/>
        <v>4.3101824266811404</v>
      </c>
      <c r="AN85" s="17">
        <f t="shared" si="37"/>
        <v>0.89529921231315746</v>
      </c>
      <c r="AO85" s="14" t="s">
        <v>110</v>
      </c>
      <c r="AP85" s="14" t="s">
        <v>125</v>
      </c>
      <c r="AQ85" s="14">
        <v>0</v>
      </c>
      <c r="AR85" s="14">
        <v>7</v>
      </c>
      <c r="AS85" s="14">
        <v>3</v>
      </c>
      <c r="AT85" s="14">
        <v>0</v>
      </c>
    </row>
    <row r="86" spans="1:46" x14ac:dyDescent="0.55000000000000004">
      <c r="A86" s="14" t="s">
        <v>70</v>
      </c>
      <c r="B86" s="14" t="s">
        <v>71</v>
      </c>
      <c r="C86" s="15" t="s">
        <v>78</v>
      </c>
      <c r="D86" s="16">
        <v>12</v>
      </c>
      <c r="E86" s="16" t="s">
        <v>237</v>
      </c>
      <c r="F86" s="14" t="s">
        <v>238</v>
      </c>
      <c r="G86" s="14">
        <v>57</v>
      </c>
      <c r="H86" s="14">
        <v>46</v>
      </c>
      <c r="I86" s="14">
        <v>2</v>
      </c>
      <c r="J86" s="14">
        <v>0</v>
      </c>
      <c r="K86" s="14">
        <f t="shared" si="38"/>
        <v>44</v>
      </c>
      <c r="L86" s="17">
        <f t="shared" si="20"/>
        <v>0.77192982456140347</v>
      </c>
      <c r="M86" s="15">
        <v>0.92481717600000002</v>
      </c>
      <c r="N86" s="14">
        <f t="shared" si="21"/>
        <v>3</v>
      </c>
      <c r="O86" s="17">
        <v>0.90476190499999998</v>
      </c>
      <c r="P86" s="18">
        <f t="shared" si="22"/>
        <v>2.7142857149999999</v>
      </c>
      <c r="Q86" s="14">
        <v>4</v>
      </c>
      <c r="R86" s="14">
        <v>0</v>
      </c>
      <c r="S86" s="14">
        <v>3</v>
      </c>
      <c r="T86" s="18">
        <f t="shared" si="23"/>
        <v>6.6190476199999999</v>
      </c>
      <c r="U86" s="14">
        <v>0</v>
      </c>
      <c r="V86" s="14">
        <v>0</v>
      </c>
      <c r="W86" s="14">
        <v>1</v>
      </c>
      <c r="X86" s="18">
        <v>4.4273750372388596</v>
      </c>
      <c r="Y86" s="17">
        <f t="shared" si="24"/>
        <v>0.84045540873265168</v>
      </c>
      <c r="Z86" s="14">
        <f t="shared" si="25"/>
        <v>5</v>
      </c>
      <c r="AA86" s="14">
        <f t="shared" si="26"/>
        <v>11</v>
      </c>
      <c r="AB86" s="15" t="str">
        <f t="shared" si="27"/>
        <v>Red</v>
      </c>
      <c r="AC86" s="15" t="str">
        <f t="shared" si="28"/>
        <v>Green</v>
      </c>
      <c r="AD86" s="15" t="str">
        <f t="shared" si="29"/>
        <v>None</v>
      </c>
      <c r="AE86" s="17">
        <f t="shared" si="30"/>
        <v>6.3829787234042548E-2</v>
      </c>
      <c r="AF86" s="18">
        <f t="shared" si="31"/>
        <v>3.6190476199999999</v>
      </c>
      <c r="AG86" s="18">
        <f t="shared" si="32"/>
        <v>1</v>
      </c>
      <c r="AH86" s="18">
        <f t="shared" si="33"/>
        <v>51.837332493599988</v>
      </c>
      <c r="AI86" s="18">
        <f t="shared" si="34"/>
        <v>9.0940417022388615</v>
      </c>
      <c r="AJ86" s="18">
        <f t="shared" si="35"/>
        <v>3.9313741958388473</v>
      </c>
      <c r="AK86" s="14" t="s">
        <v>53</v>
      </c>
      <c r="AL86" s="14">
        <v>0</v>
      </c>
      <c r="AM86" s="18">
        <f t="shared" si="36"/>
        <v>10.051309247197871</v>
      </c>
      <c r="AN86" s="17">
        <f t="shared" si="37"/>
        <v>0.84045540873265168</v>
      </c>
      <c r="AO86" s="14" t="s">
        <v>74</v>
      </c>
      <c r="AP86" s="14" t="s">
        <v>125</v>
      </c>
      <c r="AQ86" s="14">
        <v>0</v>
      </c>
      <c r="AR86" s="14">
        <v>7</v>
      </c>
      <c r="AS86" s="14">
        <v>3</v>
      </c>
      <c r="AT86" s="14">
        <v>0</v>
      </c>
    </row>
    <row r="87" spans="1:46" x14ac:dyDescent="0.55000000000000004">
      <c r="A87" s="14" t="s">
        <v>70</v>
      </c>
      <c r="B87" s="14" t="s">
        <v>99</v>
      </c>
      <c r="C87" s="15" t="s">
        <v>66</v>
      </c>
      <c r="D87" s="16">
        <v>5</v>
      </c>
      <c r="E87" s="16" t="s">
        <v>239</v>
      </c>
      <c r="F87" s="14" t="s">
        <v>240</v>
      </c>
      <c r="G87" s="14">
        <v>20</v>
      </c>
      <c r="H87" s="14">
        <v>16</v>
      </c>
      <c r="I87" s="14">
        <v>0</v>
      </c>
      <c r="J87" s="14">
        <v>0</v>
      </c>
      <c r="K87" s="14">
        <f t="shared" si="38"/>
        <v>16</v>
      </c>
      <c r="L87" s="17">
        <f t="shared" si="20"/>
        <v>0.8</v>
      </c>
      <c r="M87" s="15">
        <v>2.4936344969999999</v>
      </c>
      <c r="N87" s="14">
        <f t="shared" si="21"/>
        <v>6</v>
      </c>
      <c r="O87" s="17">
        <v>0.66666666699999999</v>
      </c>
      <c r="P87" s="18">
        <f t="shared" si="22"/>
        <v>4.0000000020000002</v>
      </c>
      <c r="Q87" s="14">
        <v>1</v>
      </c>
      <c r="R87" s="14">
        <v>0</v>
      </c>
      <c r="S87" s="14">
        <v>0</v>
      </c>
      <c r="T87" s="18">
        <f t="shared" si="23"/>
        <v>0.66666666699999999</v>
      </c>
      <c r="U87" s="14">
        <v>0</v>
      </c>
      <c r="V87" s="14">
        <v>0</v>
      </c>
      <c r="W87" s="14">
        <v>0</v>
      </c>
      <c r="X87" s="18">
        <v>1.9126092706125499</v>
      </c>
      <c r="Y87" s="17">
        <f t="shared" si="24"/>
        <v>0.93770286991937257</v>
      </c>
      <c r="Z87" s="14">
        <f t="shared" si="25"/>
        <v>0</v>
      </c>
      <c r="AA87" s="14">
        <f t="shared" si="26"/>
        <v>2</v>
      </c>
      <c r="AB87" s="15" t="str">
        <f t="shared" si="27"/>
        <v>Red</v>
      </c>
      <c r="AC87" s="15" t="str">
        <f t="shared" si="28"/>
        <v>Yellow</v>
      </c>
      <c r="AD87" s="15" t="str">
        <f t="shared" si="29"/>
        <v>None</v>
      </c>
      <c r="AE87" s="17">
        <f t="shared" si="30"/>
        <v>0.27272727272727271</v>
      </c>
      <c r="AF87" s="18">
        <f t="shared" si="31"/>
        <v>0.66666666699999999</v>
      </c>
      <c r="AG87" s="18">
        <f t="shared" si="32"/>
        <v>0</v>
      </c>
      <c r="AH87" s="18">
        <f t="shared" si="33"/>
        <v>18.188537717052625</v>
      </c>
      <c r="AI87" s="18">
        <f t="shared" si="34"/>
        <v>1.2459426016125499</v>
      </c>
      <c r="AJ87" s="18">
        <f t="shared" si="35"/>
        <v>-0.56551968133482466</v>
      </c>
      <c r="AK87" s="14" t="s">
        <v>53</v>
      </c>
      <c r="AL87" s="14">
        <v>0</v>
      </c>
      <c r="AM87" s="18">
        <f t="shared" si="36"/>
        <v>1.8689139014843679</v>
      </c>
      <c r="AN87" s="17">
        <f t="shared" si="37"/>
        <v>0.93770286991937257</v>
      </c>
      <c r="AO87" s="14" t="s">
        <v>117</v>
      </c>
      <c r="AP87" s="14" t="s">
        <v>55</v>
      </c>
      <c r="AQ87" s="14">
        <v>0</v>
      </c>
      <c r="AR87" s="14">
        <v>3</v>
      </c>
      <c r="AS87" s="14">
        <v>6</v>
      </c>
      <c r="AT87" s="14">
        <v>0</v>
      </c>
    </row>
    <row r="88" spans="1:46" x14ac:dyDescent="0.55000000000000004">
      <c r="A88" s="14" t="s">
        <v>70</v>
      </c>
      <c r="B88" s="14" t="s">
        <v>118</v>
      </c>
      <c r="C88" s="15" t="s">
        <v>78</v>
      </c>
      <c r="D88" s="16">
        <v>5</v>
      </c>
      <c r="E88" s="16" t="s">
        <v>241</v>
      </c>
      <c r="F88" s="14" t="s">
        <v>242</v>
      </c>
      <c r="G88" s="14">
        <v>15</v>
      </c>
      <c r="H88" s="14">
        <v>18</v>
      </c>
      <c r="I88" s="14">
        <v>0</v>
      </c>
      <c r="J88" s="14">
        <v>0</v>
      </c>
      <c r="K88" s="14">
        <f>H88-I88-J88</f>
        <v>18</v>
      </c>
      <c r="L88" s="17">
        <f t="shared" si="20"/>
        <v>1.2</v>
      </c>
      <c r="M88" s="15">
        <v>1.1783709790000001</v>
      </c>
      <c r="N88" s="14">
        <f t="shared" si="21"/>
        <v>0</v>
      </c>
      <c r="O88" s="17">
        <v>0.71428571399999996</v>
      </c>
      <c r="P88" s="18">
        <f t="shared" si="22"/>
        <v>0</v>
      </c>
      <c r="Q88" s="14">
        <v>0</v>
      </c>
      <c r="R88" s="14">
        <v>0</v>
      </c>
      <c r="S88" s="14">
        <v>0</v>
      </c>
      <c r="T88" s="18">
        <f t="shared" si="23"/>
        <v>0</v>
      </c>
      <c r="U88" s="14">
        <v>1</v>
      </c>
      <c r="V88" s="14">
        <v>0</v>
      </c>
      <c r="W88" s="14">
        <v>0</v>
      </c>
      <c r="X88" s="18">
        <v>0.70696457030484905</v>
      </c>
      <c r="Y88" s="17">
        <f t="shared" si="24"/>
        <v>1.0862023619796768</v>
      </c>
      <c r="Z88" s="14">
        <f t="shared" si="25"/>
        <v>0</v>
      </c>
      <c r="AA88" s="14">
        <f t="shared" si="26"/>
        <v>0</v>
      </c>
      <c r="AB88" s="15" t="str">
        <f t="shared" si="27"/>
        <v>Yellow</v>
      </c>
      <c r="AC88" s="15" t="str">
        <f t="shared" si="28"/>
        <v>Yellow</v>
      </c>
      <c r="AD88" s="15" t="str">
        <f t="shared" si="29"/>
        <v>Category 1</v>
      </c>
      <c r="AE88" s="17">
        <f t="shared" si="30"/>
        <v>0</v>
      </c>
      <c r="AF88" s="18">
        <f t="shared" si="31"/>
        <v>0</v>
      </c>
      <c r="AG88" s="18">
        <f t="shared" si="32"/>
        <v>1</v>
      </c>
      <c r="AH88" s="18">
        <f t="shared" si="33"/>
        <v>13.641403287789469</v>
      </c>
      <c r="AI88" s="18">
        <f t="shared" si="34"/>
        <v>-1.293035429695151</v>
      </c>
      <c r="AJ88" s="18">
        <f t="shared" si="35"/>
        <v>-2.6516321419056821</v>
      </c>
      <c r="AK88" s="14" t="s">
        <v>53</v>
      </c>
      <c r="AL88" s="14">
        <v>0</v>
      </c>
      <c r="AM88" s="18">
        <f t="shared" si="36"/>
        <v>-1.8102496022973114</v>
      </c>
      <c r="AN88" s="17">
        <f t="shared" si="37"/>
        <v>1.0862023619796768</v>
      </c>
      <c r="AO88" s="14" t="s">
        <v>117</v>
      </c>
      <c r="AP88" s="14" t="s">
        <v>55</v>
      </c>
      <c r="AQ88" s="14">
        <v>4</v>
      </c>
      <c r="AR88" s="14">
        <v>7</v>
      </c>
      <c r="AS88" s="14">
        <v>0</v>
      </c>
      <c r="AT88" s="14">
        <v>0</v>
      </c>
    </row>
    <row r="89" spans="1:46" x14ac:dyDescent="0.55000000000000004">
      <c r="A89" s="14" t="s">
        <v>70</v>
      </c>
      <c r="B89" s="14" t="s">
        <v>99</v>
      </c>
      <c r="C89" s="15" t="s">
        <v>66</v>
      </c>
      <c r="D89" s="16">
        <v>7</v>
      </c>
      <c r="E89" s="16" t="s">
        <v>243</v>
      </c>
      <c r="F89" s="14" t="s">
        <v>244</v>
      </c>
      <c r="G89" s="14">
        <v>22</v>
      </c>
      <c r="H89" s="14">
        <v>18</v>
      </c>
      <c r="I89" s="14">
        <v>0</v>
      </c>
      <c r="J89" s="14">
        <v>0</v>
      </c>
      <c r="K89" s="14">
        <f t="shared" si="38"/>
        <v>18</v>
      </c>
      <c r="L89" s="17">
        <f t="shared" si="20"/>
        <v>0.81818181818181823</v>
      </c>
      <c r="M89" s="15">
        <v>1.8409885079999999</v>
      </c>
      <c r="N89" s="14">
        <f t="shared" si="21"/>
        <v>10</v>
      </c>
      <c r="O89" s="17">
        <v>0.90476190499999998</v>
      </c>
      <c r="P89" s="18">
        <f t="shared" si="22"/>
        <v>9.0476190499999998</v>
      </c>
      <c r="Q89" s="14">
        <v>0</v>
      </c>
      <c r="R89" s="14">
        <v>0</v>
      </c>
      <c r="S89" s="14">
        <v>0</v>
      </c>
      <c r="T89" s="18">
        <f t="shared" si="23"/>
        <v>0</v>
      </c>
      <c r="U89" s="14">
        <v>1</v>
      </c>
      <c r="V89" s="14">
        <v>0</v>
      </c>
      <c r="W89" s="14">
        <v>0</v>
      </c>
      <c r="X89" s="18">
        <v>1.5337598513183499</v>
      </c>
      <c r="Y89" s="17">
        <f t="shared" si="24"/>
        <v>1.1142663272128024</v>
      </c>
      <c r="Z89" s="14">
        <f t="shared" si="25"/>
        <v>0</v>
      </c>
      <c r="AA89" s="14">
        <f t="shared" si="26"/>
        <v>0</v>
      </c>
      <c r="AB89" s="15" t="str">
        <f t="shared" si="27"/>
        <v>Green</v>
      </c>
      <c r="AC89" s="15" t="str">
        <f t="shared" si="28"/>
        <v>Yellow</v>
      </c>
      <c r="AD89" s="15" t="str">
        <f t="shared" si="29"/>
        <v>None</v>
      </c>
      <c r="AE89" s="17">
        <f t="shared" si="30"/>
        <v>0.35714285714285715</v>
      </c>
      <c r="AF89" s="18">
        <f t="shared" si="31"/>
        <v>0</v>
      </c>
      <c r="AG89" s="18">
        <f t="shared" si="32"/>
        <v>1</v>
      </c>
      <c r="AH89" s="18">
        <f t="shared" si="33"/>
        <v>20.007391488757889</v>
      </c>
      <c r="AI89" s="18">
        <f t="shared" si="34"/>
        <v>-2.5138591986816499</v>
      </c>
      <c r="AJ89" s="18">
        <f t="shared" si="35"/>
        <v>-4.5064677099237604</v>
      </c>
      <c r="AK89" s="14" t="s">
        <v>53</v>
      </c>
      <c r="AL89" s="14">
        <v>0</v>
      </c>
      <c r="AM89" s="18">
        <f t="shared" si="36"/>
        <v>-2.7784759557064351</v>
      </c>
      <c r="AN89" s="17">
        <f t="shared" si="37"/>
        <v>1.1142663272128024</v>
      </c>
      <c r="AO89" s="14" t="s">
        <v>102</v>
      </c>
      <c r="AP89" s="14" t="s">
        <v>55</v>
      </c>
      <c r="AQ89" s="14">
        <v>0</v>
      </c>
      <c r="AR89" s="14">
        <v>3</v>
      </c>
      <c r="AS89" s="14">
        <v>10</v>
      </c>
      <c r="AT89" s="14">
        <v>0</v>
      </c>
    </row>
    <row r="90" spans="1:46" x14ac:dyDescent="0.55000000000000004">
      <c r="A90" s="14" t="s">
        <v>70</v>
      </c>
      <c r="B90" s="14" t="s">
        <v>92</v>
      </c>
      <c r="C90" s="15" t="s">
        <v>78</v>
      </c>
      <c r="D90" s="16">
        <v>11</v>
      </c>
      <c r="E90" s="16" t="s">
        <v>245</v>
      </c>
      <c r="F90" s="14" t="s">
        <v>246</v>
      </c>
      <c r="G90" s="14">
        <v>34</v>
      </c>
      <c r="H90" s="14">
        <v>29</v>
      </c>
      <c r="I90" s="14">
        <v>1</v>
      </c>
      <c r="J90" s="14">
        <v>0</v>
      </c>
      <c r="K90" s="14">
        <f t="shared" si="38"/>
        <v>28</v>
      </c>
      <c r="L90" s="17">
        <f t="shared" si="20"/>
        <v>0.82352941176470584</v>
      </c>
      <c r="M90" s="15">
        <v>1.2511978100000001</v>
      </c>
      <c r="N90" s="14">
        <f t="shared" si="21"/>
        <v>5</v>
      </c>
      <c r="O90" s="17">
        <v>0.77777777800000003</v>
      </c>
      <c r="P90" s="18">
        <f t="shared" si="22"/>
        <v>3.88888889</v>
      </c>
      <c r="Q90" s="14">
        <v>1</v>
      </c>
      <c r="R90" s="14">
        <v>0</v>
      </c>
      <c r="S90" s="14">
        <v>1</v>
      </c>
      <c r="T90" s="18">
        <f t="shared" si="23"/>
        <v>1.7777777779999999</v>
      </c>
      <c r="U90" s="14">
        <v>0</v>
      </c>
      <c r="V90" s="14">
        <v>0</v>
      </c>
      <c r="W90" s="14">
        <v>0</v>
      </c>
      <c r="X90" s="18">
        <v>3.6269488809595001</v>
      </c>
      <c r="Y90" s="17">
        <f t="shared" si="24"/>
        <v>0.88352111138354406</v>
      </c>
      <c r="Z90" s="14">
        <f t="shared" si="25"/>
        <v>2</v>
      </c>
      <c r="AA90" s="14">
        <f t="shared" si="26"/>
        <v>6</v>
      </c>
      <c r="AB90" s="15" t="str">
        <f t="shared" si="27"/>
        <v>Green</v>
      </c>
      <c r="AC90" s="15" t="str">
        <f t="shared" si="28"/>
        <v>Green</v>
      </c>
      <c r="AD90" s="15" t="str">
        <f t="shared" si="29"/>
        <v>None</v>
      </c>
      <c r="AE90" s="17">
        <f t="shared" si="30"/>
        <v>0.15151515151515152</v>
      </c>
      <c r="AF90" s="18">
        <f t="shared" si="31"/>
        <v>0.77777777800000003</v>
      </c>
      <c r="AG90" s="18">
        <f t="shared" si="32"/>
        <v>0</v>
      </c>
      <c r="AH90" s="18">
        <f t="shared" si="33"/>
        <v>30.920514118989466</v>
      </c>
      <c r="AI90" s="18">
        <f t="shared" si="34"/>
        <v>3.9602822129595001</v>
      </c>
      <c r="AJ90" s="18">
        <f t="shared" si="35"/>
        <v>0.88079633194896623</v>
      </c>
      <c r="AK90" s="14" t="s">
        <v>53</v>
      </c>
      <c r="AL90" s="14">
        <v>0</v>
      </c>
      <c r="AM90" s="18">
        <f t="shared" si="36"/>
        <v>5.0917914152074166</v>
      </c>
      <c r="AN90" s="17">
        <f t="shared" si="37"/>
        <v>0.88352111138354406</v>
      </c>
      <c r="AO90" s="14" t="s">
        <v>117</v>
      </c>
      <c r="AP90" s="14" t="s">
        <v>125</v>
      </c>
      <c r="AQ90" s="14">
        <v>0</v>
      </c>
      <c r="AR90" s="14">
        <v>7</v>
      </c>
      <c r="AS90" s="14">
        <v>5</v>
      </c>
      <c r="AT90" s="14">
        <v>0</v>
      </c>
    </row>
    <row r="91" spans="1:46" x14ac:dyDescent="0.55000000000000004">
      <c r="A91" s="14" t="s">
        <v>48</v>
      </c>
      <c r="B91" s="14" t="s">
        <v>75</v>
      </c>
      <c r="C91" s="15" t="s">
        <v>78</v>
      </c>
      <c r="D91" s="16">
        <v>8</v>
      </c>
      <c r="E91" s="16" t="s">
        <v>247</v>
      </c>
      <c r="F91" s="14" t="s">
        <v>248</v>
      </c>
      <c r="G91" s="14">
        <v>19</v>
      </c>
      <c r="H91" s="14">
        <v>15</v>
      </c>
      <c r="I91" s="14">
        <v>0</v>
      </c>
      <c r="J91" s="14">
        <v>0</v>
      </c>
      <c r="K91" s="14">
        <f t="shared" si="38"/>
        <v>15</v>
      </c>
      <c r="L91" s="17">
        <f t="shared" si="20"/>
        <v>0.78947368421052633</v>
      </c>
      <c r="M91" s="15">
        <v>0.82459087799999997</v>
      </c>
      <c r="N91" s="14">
        <f t="shared" si="21"/>
        <v>5</v>
      </c>
      <c r="O91" s="17">
        <v>0.5</v>
      </c>
      <c r="P91" s="18">
        <f t="shared" si="22"/>
        <v>2.5</v>
      </c>
      <c r="Q91" s="14">
        <v>3</v>
      </c>
      <c r="R91" s="14">
        <v>0</v>
      </c>
      <c r="S91" s="14">
        <v>0</v>
      </c>
      <c r="T91" s="18">
        <f t="shared" si="23"/>
        <v>1.5</v>
      </c>
      <c r="U91" s="14">
        <v>0</v>
      </c>
      <c r="V91" s="14">
        <v>0</v>
      </c>
      <c r="W91" s="14">
        <v>0</v>
      </c>
      <c r="X91" s="18">
        <v>0.81217514096153998</v>
      </c>
      <c r="Y91" s="17">
        <f t="shared" si="24"/>
        <v>0.95725393994939267</v>
      </c>
      <c r="Z91" s="14">
        <f t="shared" si="25"/>
        <v>0</v>
      </c>
      <c r="AA91" s="14">
        <f t="shared" si="26"/>
        <v>2</v>
      </c>
      <c r="AB91" s="15" t="str">
        <f t="shared" si="27"/>
        <v>Red</v>
      </c>
      <c r="AC91" s="15" t="str">
        <f t="shared" si="28"/>
        <v>Yellow</v>
      </c>
      <c r="AD91" s="15" t="str">
        <f t="shared" si="29"/>
        <v>None</v>
      </c>
      <c r="AE91" s="17">
        <f t="shared" si="30"/>
        <v>0.25</v>
      </c>
      <c r="AF91" s="18">
        <f t="shared" si="31"/>
        <v>1.5</v>
      </c>
      <c r="AG91" s="18">
        <f t="shared" si="32"/>
        <v>0</v>
      </c>
      <c r="AH91" s="18">
        <f t="shared" si="33"/>
        <v>17.279110831199993</v>
      </c>
      <c r="AI91" s="18">
        <f t="shared" si="34"/>
        <v>0.81217514096153998</v>
      </c>
      <c r="AJ91" s="18">
        <f t="shared" si="35"/>
        <v>-0.90871402783846655</v>
      </c>
      <c r="AK91" s="14" t="s">
        <v>53</v>
      </c>
      <c r="AL91" s="14">
        <v>0</v>
      </c>
      <c r="AM91" s="18">
        <f t="shared" si="36"/>
        <v>1.62435028192308</v>
      </c>
      <c r="AN91" s="17">
        <f t="shared" si="37"/>
        <v>0.95725393994939267</v>
      </c>
      <c r="AO91" s="14" t="s">
        <v>114</v>
      </c>
      <c r="AP91" s="14" t="s">
        <v>55</v>
      </c>
      <c r="AQ91" s="14">
        <v>0</v>
      </c>
      <c r="AR91" s="14">
        <v>7</v>
      </c>
      <c r="AS91" s="14">
        <v>5</v>
      </c>
      <c r="AT91" s="14">
        <v>0</v>
      </c>
    </row>
    <row r="92" spans="1:46" x14ac:dyDescent="0.55000000000000004">
      <c r="A92" s="14" t="s">
        <v>70</v>
      </c>
      <c r="B92" s="14" t="s">
        <v>126</v>
      </c>
      <c r="C92" s="15" t="s">
        <v>78</v>
      </c>
      <c r="D92" s="16">
        <v>6</v>
      </c>
      <c r="E92" s="16" t="s">
        <v>249</v>
      </c>
      <c r="F92" s="14" t="s">
        <v>250</v>
      </c>
      <c r="G92" s="14">
        <v>13</v>
      </c>
      <c r="H92" s="14">
        <v>12</v>
      </c>
      <c r="I92" s="14">
        <v>0</v>
      </c>
      <c r="J92" s="14">
        <v>0</v>
      </c>
      <c r="K92" s="14">
        <f>H92-I92-J92</f>
        <v>12</v>
      </c>
      <c r="L92" s="17">
        <f t="shared" si="20"/>
        <v>0.92307692307692313</v>
      </c>
      <c r="M92" s="15">
        <v>0.845995893</v>
      </c>
      <c r="N92" s="14">
        <f t="shared" si="21"/>
        <v>2</v>
      </c>
      <c r="O92" s="17">
        <v>1</v>
      </c>
      <c r="P92" s="18">
        <f t="shared" si="22"/>
        <v>2</v>
      </c>
      <c r="Q92" s="14">
        <v>0</v>
      </c>
      <c r="R92" s="14">
        <v>0</v>
      </c>
      <c r="S92" s="14">
        <v>0</v>
      </c>
      <c r="T92" s="18">
        <f t="shared" si="23"/>
        <v>0</v>
      </c>
      <c r="U92" s="14">
        <v>0</v>
      </c>
      <c r="V92" s="14">
        <v>0</v>
      </c>
      <c r="W92" s="14">
        <v>0</v>
      </c>
      <c r="X92" s="18">
        <v>0.26921204434219198</v>
      </c>
      <c r="Y92" s="17">
        <f t="shared" si="24"/>
        <v>1.0562144581275237</v>
      </c>
      <c r="Z92" s="14">
        <f t="shared" si="25"/>
        <v>0</v>
      </c>
      <c r="AA92" s="14">
        <f t="shared" si="26"/>
        <v>0</v>
      </c>
      <c r="AB92" s="15" t="str">
        <f t="shared" si="27"/>
        <v>Yellow</v>
      </c>
      <c r="AC92" s="15" t="str">
        <f t="shared" si="28"/>
        <v>Yellow</v>
      </c>
      <c r="AD92" s="15" t="str">
        <f t="shared" si="29"/>
        <v>Category 1</v>
      </c>
      <c r="AE92" s="17">
        <f t="shared" si="30"/>
        <v>0.14285714285714285</v>
      </c>
      <c r="AF92" s="18">
        <f t="shared" si="31"/>
        <v>0</v>
      </c>
      <c r="AG92" s="18">
        <f t="shared" si="32"/>
        <v>0</v>
      </c>
      <c r="AH92" s="18">
        <f t="shared" si="33"/>
        <v>11.822549516084207</v>
      </c>
      <c r="AI92" s="18">
        <f t="shared" si="34"/>
        <v>-0.73078795565780807</v>
      </c>
      <c r="AJ92" s="18">
        <f t="shared" si="35"/>
        <v>-1.9082384395736012</v>
      </c>
      <c r="AK92" s="14" t="s">
        <v>53</v>
      </c>
      <c r="AL92" s="14">
        <v>0</v>
      </c>
      <c r="AM92" s="18">
        <f t="shared" si="36"/>
        <v>-0.73078795565780807</v>
      </c>
      <c r="AN92" s="17">
        <f t="shared" si="37"/>
        <v>1.0562144581275237</v>
      </c>
      <c r="AO92" s="14" t="s">
        <v>74</v>
      </c>
      <c r="AP92" s="14" t="s">
        <v>55</v>
      </c>
      <c r="AQ92" s="14">
        <v>1</v>
      </c>
      <c r="AR92" s="14">
        <v>7</v>
      </c>
      <c r="AS92" s="14">
        <v>2</v>
      </c>
      <c r="AT92" s="14">
        <v>0</v>
      </c>
    </row>
    <row r="93" spans="1:46" x14ac:dyDescent="0.55000000000000004">
      <c r="A93" s="14" t="s">
        <v>56</v>
      </c>
      <c r="B93" s="14" t="s">
        <v>61</v>
      </c>
      <c r="C93" s="15" t="s">
        <v>66</v>
      </c>
      <c r="D93" s="16">
        <v>5</v>
      </c>
      <c r="E93" s="16" t="s">
        <v>251</v>
      </c>
      <c r="F93" s="14" t="s">
        <v>252</v>
      </c>
      <c r="G93" s="14">
        <v>13</v>
      </c>
      <c r="H93" s="14">
        <v>10</v>
      </c>
      <c r="I93" s="14">
        <v>0</v>
      </c>
      <c r="J93" s="14">
        <v>0</v>
      </c>
      <c r="K93" s="14">
        <f t="shared" si="38"/>
        <v>10</v>
      </c>
      <c r="L93" s="17">
        <f t="shared" si="20"/>
        <v>0.76923076923076927</v>
      </c>
      <c r="M93" s="15">
        <v>1.3299110199999999</v>
      </c>
      <c r="N93" s="14">
        <f t="shared" si="21"/>
        <v>8</v>
      </c>
      <c r="O93" s="17">
        <v>0.61538461499999997</v>
      </c>
      <c r="P93" s="18">
        <f t="shared" si="22"/>
        <v>4.9230769199999997</v>
      </c>
      <c r="Q93" s="14">
        <v>0</v>
      </c>
      <c r="R93" s="14">
        <v>0</v>
      </c>
      <c r="S93" s="14">
        <v>0</v>
      </c>
      <c r="T93" s="18">
        <f t="shared" si="23"/>
        <v>0</v>
      </c>
      <c r="U93" s="14">
        <v>1</v>
      </c>
      <c r="V93" s="14">
        <v>0</v>
      </c>
      <c r="W93" s="14">
        <v>0</v>
      </c>
      <c r="X93" s="18">
        <v>0.64109988574518895</v>
      </c>
      <c r="Y93" s="17">
        <f t="shared" si="24"/>
        <v>1.0216905410965238</v>
      </c>
      <c r="Z93" s="14">
        <f t="shared" si="25"/>
        <v>0</v>
      </c>
      <c r="AA93" s="14">
        <f t="shared" si="26"/>
        <v>0</v>
      </c>
      <c r="AB93" s="15" t="str">
        <f t="shared" si="27"/>
        <v>Red</v>
      </c>
      <c r="AC93" s="15" t="str">
        <f t="shared" si="28"/>
        <v>Yellow</v>
      </c>
      <c r="AD93" s="15" t="str">
        <f t="shared" si="29"/>
        <v>None</v>
      </c>
      <c r="AE93" s="17">
        <f t="shared" si="30"/>
        <v>0.44444444444444442</v>
      </c>
      <c r="AF93" s="18">
        <f t="shared" si="31"/>
        <v>0</v>
      </c>
      <c r="AG93" s="18">
        <f t="shared" si="32"/>
        <v>1</v>
      </c>
      <c r="AH93" s="18">
        <f t="shared" si="33"/>
        <v>11.822549516084207</v>
      </c>
      <c r="AI93" s="18">
        <f t="shared" si="34"/>
        <v>-0.2819770342548108</v>
      </c>
      <c r="AJ93" s="18">
        <f t="shared" si="35"/>
        <v>-1.459427518170604</v>
      </c>
      <c r="AK93" s="14" t="s">
        <v>53</v>
      </c>
      <c r="AL93" s="14">
        <v>0</v>
      </c>
      <c r="AM93" s="18">
        <f t="shared" si="36"/>
        <v>-0.45821268095045048</v>
      </c>
      <c r="AN93" s="17">
        <f t="shared" si="37"/>
        <v>1.0216905410965238</v>
      </c>
      <c r="AO93" s="14" t="s">
        <v>69</v>
      </c>
      <c r="AP93" s="14" t="s">
        <v>55</v>
      </c>
      <c r="AQ93" s="14">
        <v>0</v>
      </c>
      <c r="AR93" s="14">
        <v>3</v>
      </c>
      <c r="AS93" s="14">
        <v>8</v>
      </c>
      <c r="AT93" s="14">
        <v>0</v>
      </c>
    </row>
    <row r="94" spans="1:46" x14ac:dyDescent="0.55000000000000004">
      <c r="A94" s="14" t="s">
        <v>48</v>
      </c>
      <c r="B94" s="14" t="s">
        <v>75</v>
      </c>
      <c r="C94" s="15" t="s">
        <v>66</v>
      </c>
      <c r="D94" s="16">
        <v>7</v>
      </c>
      <c r="E94" s="16" t="s">
        <v>253</v>
      </c>
      <c r="F94" s="14" t="s">
        <v>254</v>
      </c>
      <c r="G94" s="14">
        <v>26</v>
      </c>
      <c r="H94" s="14">
        <v>23</v>
      </c>
      <c r="I94" s="14">
        <v>0</v>
      </c>
      <c r="J94" s="14">
        <v>0</v>
      </c>
      <c r="K94" s="14">
        <f>H94-I94-J94</f>
        <v>23</v>
      </c>
      <c r="L94" s="17">
        <f t="shared" si="20"/>
        <v>0.88461538461538458</v>
      </c>
      <c r="M94" s="15">
        <v>1.593140963</v>
      </c>
      <c r="N94" s="14">
        <f t="shared" si="21"/>
        <v>9</v>
      </c>
      <c r="O94" s="17">
        <v>0.79166666699999999</v>
      </c>
      <c r="P94" s="18">
        <f t="shared" si="22"/>
        <v>7.1250000030000002</v>
      </c>
      <c r="Q94" s="14">
        <v>1</v>
      </c>
      <c r="R94" s="14">
        <v>0</v>
      </c>
      <c r="S94" s="14">
        <v>0</v>
      </c>
      <c r="T94" s="18">
        <f t="shared" si="23"/>
        <v>0.79166666699999999</v>
      </c>
      <c r="U94" s="14">
        <v>4</v>
      </c>
      <c r="V94" s="14">
        <v>0</v>
      </c>
      <c r="W94" s="14">
        <v>0</v>
      </c>
      <c r="X94" s="18">
        <v>1.7187517570388799</v>
      </c>
      <c r="Y94" s="17">
        <f t="shared" si="24"/>
        <v>0.96915057357542778</v>
      </c>
      <c r="Z94" s="14">
        <f t="shared" si="25"/>
        <v>0</v>
      </c>
      <c r="AA94" s="14">
        <f t="shared" si="26"/>
        <v>2</v>
      </c>
      <c r="AB94" s="15" t="str">
        <f t="shared" si="27"/>
        <v>Green</v>
      </c>
      <c r="AC94" s="15" t="str">
        <f t="shared" si="28"/>
        <v>Yellow</v>
      </c>
      <c r="AD94" s="15" t="str">
        <f t="shared" si="29"/>
        <v>Category 2</v>
      </c>
      <c r="AE94" s="17">
        <f t="shared" si="30"/>
        <v>0.28125</v>
      </c>
      <c r="AF94" s="18">
        <f t="shared" si="31"/>
        <v>0.79166666699999999</v>
      </c>
      <c r="AG94" s="18">
        <f t="shared" si="32"/>
        <v>4</v>
      </c>
      <c r="AH94" s="18">
        <f t="shared" si="33"/>
        <v>23.645099032168414</v>
      </c>
      <c r="AI94" s="18">
        <f t="shared" si="34"/>
        <v>0.80208508703887937</v>
      </c>
      <c r="AJ94" s="18">
        <f t="shared" si="35"/>
        <v>-1.5528158807927068</v>
      </c>
      <c r="AK94" s="14" t="s">
        <v>53</v>
      </c>
      <c r="AL94" s="14">
        <v>0</v>
      </c>
      <c r="AM94" s="18">
        <f t="shared" si="36"/>
        <v>1.013160109517254</v>
      </c>
      <c r="AN94" s="17">
        <f t="shared" si="37"/>
        <v>0.96915057357542778</v>
      </c>
      <c r="AO94" s="14" t="s">
        <v>74</v>
      </c>
      <c r="AP94" s="14" t="s">
        <v>55</v>
      </c>
      <c r="AQ94" s="14">
        <v>1</v>
      </c>
      <c r="AR94" s="14">
        <v>3</v>
      </c>
      <c r="AS94" s="14">
        <v>9</v>
      </c>
      <c r="AT94" s="14">
        <v>0</v>
      </c>
    </row>
    <row r="95" spans="1:46" x14ac:dyDescent="0.55000000000000004">
      <c r="A95" s="14" t="s">
        <v>48</v>
      </c>
      <c r="B95" s="14" t="s">
        <v>141</v>
      </c>
      <c r="C95" s="15" t="s">
        <v>78</v>
      </c>
      <c r="D95" s="16">
        <v>5</v>
      </c>
      <c r="E95" s="16" t="s">
        <v>255</v>
      </c>
      <c r="F95" s="14" t="s">
        <v>256</v>
      </c>
      <c r="G95" s="14">
        <v>11</v>
      </c>
      <c r="H95" s="14">
        <v>10</v>
      </c>
      <c r="I95" s="14">
        <v>0</v>
      </c>
      <c r="J95" s="14">
        <v>0</v>
      </c>
      <c r="K95" s="14">
        <f>H95-I95-J95</f>
        <v>10</v>
      </c>
      <c r="L95" s="17">
        <f t="shared" si="20"/>
        <v>0.90909090909090906</v>
      </c>
      <c r="M95" s="15">
        <v>0.55429033699999997</v>
      </c>
      <c r="N95" s="14">
        <f t="shared" si="21"/>
        <v>0</v>
      </c>
      <c r="O95" s="17">
        <v>0.91666666699999999</v>
      </c>
      <c r="P95" s="18">
        <f t="shared" si="22"/>
        <v>0</v>
      </c>
      <c r="Q95" s="14">
        <v>0</v>
      </c>
      <c r="R95" s="14">
        <v>0</v>
      </c>
      <c r="S95" s="14">
        <v>0</v>
      </c>
      <c r="T95" s="18">
        <f t="shared" si="23"/>
        <v>0</v>
      </c>
      <c r="U95" s="14">
        <v>0</v>
      </c>
      <c r="V95" s="14">
        <v>0</v>
      </c>
      <c r="W95" s="14">
        <v>0</v>
      </c>
      <c r="X95" s="18">
        <v>0.24367046351168101</v>
      </c>
      <c r="Y95" s="17">
        <f t="shared" si="24"/>
        <v>0.88693904877166541</v>
      </c>
      <c r="Z95" s="14">
        <f t="shared" si="25"/>
        <v>1</v>
      </c>
      <c r="AA95" s="14">
        <f t="shared" si="26"/>
        <v>2</v>
      </c>
      <c r="AB95" s="15" t="str">
        <f t="shared" si="27"/>
        <v>Yellow</v>
      </c>
      <c r="AC95" s="15" t="str">
        <f t="shared" si="28"/>
        <v>Green</v>
      </c>
      <c r="AD95" s="15" t="str">
        <f t="shared" si="29"/>
        <v>Category 2</v>
      </c>
      <c r="AE95" s="17">
        <f t="shared" si="30"/>
        <v>0</v>
      </c>
      <c r="AF95" s="18">
        <f t="shared" si="31"/>
        <v>0</v>
      </c>
      <c r="AG95" s="18">
        <f t="shared" si="32"/>
        <v>0</v>
      </c>
      <c r="AH95" s="18">
        <f t="shared" si="33"/>
        <v>10.003695744378945</v>
      </c>
      <c r="AI95" s="18">
        <f t="shared" si="34"/>
        <v>1.2436704635116811</v>
      </c>
      <c r="AJ95" s="18">
        <f t="shared" si="35"/>
        <v>0.24736620789062572</v>
      </c>
      <c r="AK95" s="14" t="s">
        <v>53</v>
      </c>
      <c r="AL95" s="14">
        <v>0</v>
      </c>
      <c r="AM95" s="18">
        <f t="shared" si="36"/>
        <v>1.3567314142466589</v>
      </c>
      <c r="AN95" s="17">
        <f t="shared" si="37"/>
        <v>0.88693904877166541</v>
      </c>
      <c r="AO95" s="14" t="s">
        <v>114</v>
      </c>
      <c r="AP95" s="14" t="s">
        <v>55</v>
      </c>
      <c r="AQ95" s="14">
        <v>1</v>
      </c>
      <c r="AR95" s="14">
        <v>7</v>
      </c>
      <c r="AS95" s="14">
        <v>0</v>
      </c>
      <c r="AT95" s="14">
        <v>0</v>
      </c>
    </row>
    <row r="96" spans="1:46" x14ac:dyDescent="0.55000000000000004">
      <c r="A96" s="14" t="s">
        <v>70</v>
      </c>
      <c r="B96" s="14" t="s">
        <v>92</v>
      </c>
      <c r="C96" s="15" t="s">
        <v>78</v>
      </c>
      <c r="D96" s="16">
        <v>4</v>
      </c>
      <c r="E96" s="16" t="s">
        <v>257</v>
      </c>
      <c r="F96" s="14" t="s">
        <v>258</v>
      </c>
      <c r="G96" s="14">
        <v>10</v>
      </c>
      <c r="H96" s="14">
        <v>11</v>
      </c>
      <c r="I96" s="14">
        <v>0</v>
      </c>
      <c r="J96" s="14">
        <v>0</v>
      </c>
      <c r="K96" s="14">
        <f>H96-I96-J96</f>
        <v>11</v>
      </c>
      <c r="L96" s="17">
        <f t="shared" si="20"/>
        <v>1.1000000000000001</v>
      </c>
      <c r="M96" s="15">
        <v>0.72872794900000004</v>
      </c>
      <c r="N96" s="14">
        <f t="shared" si="21"/>
        <v>0</v>
      </c>
      <c r="O96" s="17">
        <v>0.91333333299999997</v>
      </c>
      <c r="P96" s="18">
        <f t="shared" si="22"/>
        <v>0</v>
      </c>
      <c r="Q96" s="14">
        <v>0</v>
      </c>
      <c r="R96" s="14">
        <v>0</v>
      </c>
      <c r="S96" s="14">
        <v>0</v>
      </c>
      <c r="T96" s="18">
        <f t="shared" si="23"/>
        <v>0</v>
      </c>
      <c r="U96" s="14">
        <v>1</v>
      </c>
      <c r="V96" s="14">
        <v>0</v>
      </c>
      <c r="W96" s="14">
        <v>0</v>
      </c>
      <c r="X96" s="18">
        <v>0.66001762263921004</v>
      </c>
      <c r="Y96" s="17">
        <f t="shared" si="24"/>
        <v>0.93399823773607904</v>
      </c>
      <c r="Z96" s="14">
        <f t="shared" si="25"/>
        <v>0</v>
      </c>
      <c r="AA96" s="14">
        <f t="shared" si="26"/>
        <v>1</v>
      </c>
      <c r="AB96" s="15" t="str">
        <f t="shared" si="27"/>
        <v>Yellow</v>
      </c>
      <c r="AC96" s="15" t="str">
        <f t="shared" si="28"/>
        <v>Yellow</v>
      </c>
      <c r="AD96" s="15" t="str">
        <f t="shared" si="29"/>
        <v>Category 1</v>
      </c>
      <c r="AE96" s="17">
        <f t="shared" si="30"/>
        <v>0</v>
      </c>
      <c r="AF96" s="18">
        <f t="shared" si="31"/>
        <v>0</v>
      </c>
      <c r="AG96" s="18">
        <f t="shared" si="32"/>
        <v>1</v>
      </c>
      <c r="AH96" s="18">
        <f t="shared" si="33"/>
        <v>9.0942688585263127</v>
      </c>
      <c r="AI96" s="18">
        <f t="shared" si="34"/>
        <v>0.66001762263921004</v>
      </c>
      <c r="AJ96" s="18">
        <f t="shared" si="35"/>
        <v>-0.24571351883447723</v>
      </c>
      <c r="AK96" s="14" t="s">
        <v>53</v>
      </c>
      <c r="AL96" s="14">
        <v>0</v>
      </c>
      <c r="AM96" s="18">
        <f t="shared" si="36"/>
        <v>0.72264703235046612</v>
      </c>
      <c r="AN96" s="17">
        <f t="shared" si="37"/>
        <v>0.93399823773607904</v>
      </c>
      <c r="AO96" s="14" t="s">
        <v>69</v>
      </c>
      <c r="AP96" s="14" t="s">
        <v>55</v>
      </c>
      <c r="AQ96" s="14">
        <v>1</v>
      </c>
      <c r="AR96" s="14">
        <v>7</v>
      </c>
      <c r="AS96" s="14">
        <v>0</v>
      </c>
      <c r="AT96" s="14">
        <v>0</v>
      </c>
    </row>
    <row r="97" spans="1:46" x14ac:dyDescent="0.55000000000000004">
      <c r="A97" s="14" t="s">
        <v>48</v>
      </c>
      <c r="B97" s="14" t="s">
        <v>49</v>
      </c>
      <c r="C97" s="15" t="s">
        <v>66</v>
      </c>
      <c r="D97" s="16">
        <v>6</v>
      </c>
      <c r="E97" s="16" t="s">
        <v>259</v>
      </c>
      <c r="F97" s="14" t="s">
        <v>260</v>
      </c>
      <c r="G97" s="14">
        <v>22</v>
      </c>
      <c r="H97" s="14">
        <v>16</v>
      </c>
      <c r="I97" s="14">
        <v>0</v>
      </c>
      <c r="J97" s="14">
        <v>0</v>
      </c>
      <c r="K97" s="14">
        <f t="shared" si="38"/>
        <v>16</v>
      </c>
      <c r="L97" s="17">
        <f t="shared" si="20"/>
        <v>0.72727272727272729</v>
      </c>
      <c r="M97" s="15">
        <v>1.019600523</v>
      </c>
      <c r="N97" s="14">
        <f t="shared" si="21"/>
        <v>7</v>
      </c>
      <c r="O97" s="17">
        <v>0.88</v>
      </c>
      <c r="P97" s="18">
        <f t="shared" si="22"/>
        <v>6.16</v>
      </c>
      <c r="Q97" s="14">
        <v>1</v>
      </c>
      <c r="R97" s="14">
        <v>0</v>
      </c>
      <c r="S97" s="14">
        <v>0</v>
      </c>
      <c r="T97" s="18">
        <f t="shared" si="23"/>
        <v>0.88</v>
      </c>
      <c r="U97" s="14">
        <v>0</v>
      </c>
      <c r="V97" s="14">
        <v>0</v>
      </c>
      <c r="W97" s="14">
        <v>0</v>
      </c>
      <c r="X97" s="18">
        <v>0.75108278779423798</v>
      </c>
      <c r="Y97" s="17">
        <f t="shared" si="24"/>
        <v>1.0131326005548074</v>
      </c>
      <c r="Z97" s="14">
        <f t="shared" si="25"/>
        <v>0</v>
      </c>
      <c r="AA97" s="14">
        <f t="shared" si="26"/>
        <v>0</v>
      </c>
      <c r="AB97" s="15" t="str">
        <f t="shared" si="27"/>
        <v>Red</v>
      </c>
      <c r="AC97" s="15" t="str">
        <f t="shared" si="28"/>
        <v>Yellow</v>
      </c>
      <c r="AD97" s="15" t="str">
        <f t="shared" si="29"/>
        <v>None</v>
      </c>
      <c r="AE97" s="17">
        <f t="shared" si="30"/>
        <v>0.30434782608695654</v>
      </c>
      <c r="AF97" s="18">
        <f t="shared" si="31"/>
        <v>0.88</v>
      </c>
      <c r="AG97" s="18">
        <f t="shared" si="32"/>
        <v>0</v>
      </c>
      <c r="AH97" s="18">
        <f t="shared" si="33"/>
        <v>20.007391488757889</v>
      </c>
      <c r="AI97" s="18">
        <f t="shared" si="34"/>
        <v>-0.28891721220576205</v>
      </c>
      <c r="AJ97" s="18">
        <f t="shared" si="35"/>
        <v>-2.2815257234478725</v>
      </c>
      <c r="AK97" s="14" t="s">
        <v>53</v>
      </c>
      <c r="AL97" s="14">
        <v>0</v>
      </c>
      <c r="AM97" s="18">
        <f t="shared" si="36"/>
        <v>-0.32831501387018414</v>
      </c>
      <c r="AN97" s="17">
        <f t="shared" si="37"/>
        <v>1.0131326005548074</v>
      </c>
      <c r="AO97" s="14" t="s">
        <v>110</v>
      </c>
      <c r="AP97" s="14" t="s">
        <v>55</v>
      </c>
      <c r="AQ97" s="14">
        <v>0</v>
      </c>
      <c r="AR97" s="14">
        <v>3</v>
      </c>
      <c r="AS97" s="14">
        <v>7</v>
      </c>
      <c r="AT97" s="14">
        <v>0</v>
      </c>
    </row>
    <row r="98" spans="1:46" x14ac:dyDescent="0.55000000000000004">
      <c r="A98" s="14" t="s">
        <v>70</v>
      </c>
      <c r="B98" s="14" t="s">
        <v>156</v>
      </c>
      <c r="C98" s="15" t="s">
        <v>66</v>
      </c>
      <c r="D98" s="16">
        <v>5</v>
      </c>
      <c r="E98" s="16" t="s">
        <v>261</v>
      </c>
      <c r="F98" s="14" t="s">
        <v>262</v>
      </c>
      <c r="G98" s="14">
        <v>17</v>
      </c>
      <c r="H98" s="14">
        <v>13</v>
      </c>
      <c r="I98" s="14">
        <v>1</v>
      </c>
      <c r="J98" s="14">
        <v>0</v>
      </c>
      <c r="K98" s="14">
        <f t="shared" si="38"/>
        <v>12</v>
      </c>
      <c r="L98" s="17">
        <f t="shared" si="20"/>
        <v>0.70588235294117652</v>
      </c>
      <c r="M98" s="15">
        <v>1.5615705310000001</v>
      </c>
      <c r="N98" s="14">
        <f t="shared" si="21"/>
        <v>7</v>
      </c>
      <c r="O98" s="17">
        <v>0.57894736800000002</v>
      </c>
      <c r="P98" s="18">
        <f t="shared" si="22"/>
        <v>4.0526315760000005</v>
      </c>
      <c r="Q98" s="14">
        <v>0</v>
      </c>
      <c r="R98" s="14">
        <v>0</v>
      </c>
      <c r="S98" s="14">
        <v>1</v>
      </c>
      <c r="T98" s="18">
        <f t="shared" si="23"/>
        <v>1</v>
      </c>
      <c r="U98" s="14">
        <v>0</v>
      </c>
      <c r="V98" s="14">
        <v>0</v>
      </c>
      <c r="W98" s="14">
        <v>0</v>
      </c>
      <c r="X98" s="18">
        <v>0.987911202028669</v>
      </c>
      <c r="Y98" s="17">
        <f t="shared" si="24"/>
        <v>0.94498355141007817</v>
      </c>
      <c r="Z98" s="14">
        <f t="shared" si="25"/>
        <v>0</v>
      </c>
      <c r="AA98" s="14">
        <f t="shared" si="26"/>
        <v>2</v>
      </c>
      <c r="AB98" s="15" t="str">
        <f t="shared" si="27"/>
        <v>Red</v>
      </c>
      <c r="AC98" s="15" t="str">
        <f t="shared" si="28"/>
        <v>Yellow</v>
      </c>
      <c r="AD98" s="15" t="str">
        <f t="shared" si="29"/>
        <v>None</v>
      </c>
      <c r="AE98" s="17">
        <f t="shared" si="30"/>
        <v>0.36842105263157893</v>
      </c>
      <c r="AF98" s="18">
        <f t="shared" si="31"/>
        <v>0</v>
      </c>
      <c r="AG98" s="18">
        <f t="shared" si="32"/>
        <v>0</v>
      </c>
      <c r="AH98" s="18">
        <f t="shared" si="33"/>
        <v>15.460257059494733</v>
      </c>
      <c r="AI98" s="18">
        <f t="shared" si="34"/>
        <v>0.93527962602866854</v>
      </c>
      <c r="AJ98" s="18">
        <f t="shared" si="35"/>
        <v>-0.6044633144765984</v>
      </c>
      <c r="AK98" s="14" t="s">
        <v>53</v>
      </c>
      <c r="AL98" s="14">
        <v>0</v>
      </c>
      <c r="AM98" s="18">
        <f t="shared" si="36"/>
        <v>1.6154829915880515</v>
      </c>
      <c r="AN98" s="17">
        <f t="shared" si="37"/>
        <v>0.94498355141007817</v>
      </c>
      <c r="AO98" s="14" t="s">
        <v>117</v>
      </c>
      <c r="AP98" s="14" t="s">
        <v>55</v>
      </c>
      <c r="AQ98" s="14">
        <v>0</v>
      </c>
      <c r="AR98" s="14">
        <v>3</v>
      </c>
      <c r="AS98" s="14">
        <v>7</v>
      </c>
      <c r="AT98" s="14">
        <v>0</v>
      </c>
    </row>
    <row r="99" spans="1:46" x14ac:dyDescent="0.55000000000000004">
      <c r="A99" s="14" t="s">
        <v>56</v>
      </c>
      <c r="B99" s="14" t="s">
        <v>65</v>
      </c>
      <c r="C99" s="15" t="s">
        <v>78</v>
      </c>
      <c r="D99" s="16">
        <v>11</v>
      </c>
      <c r="E99" s="16" t="s">
        <v>263</v>
      </c>
      <c r="F99" s="14" t="s">
        <v>264</v>
      </c>
      <c r="G99" s="14">
        <v>34</v>
      </c>
      <c r="H99" s="14">
        <v>25</v>
      </c>
      <c r="I99" s="14">
        <v>0</v>
      </c>
      <c r="J99" s="14">
        <v>0</v>
      </c>
      <c r="K99" s="14">
        <f t="shared" si="38"/>
        <v>25</v>
      </c>
      <c r="L99" s="17">
        <f t="shared" si="20"/>
        <v>0.73529411764705888</v>
      </c>
      <c r="M99" s="15">
        <v>1.868126854</v>
      </c>
      <c r="N99" s="14">
        <f t="shared" si="21"/>
        <v>15</v>
      </c>
      <c r="O99" s="17">
        <v>0.57692307700000001</v>
      </c>
      <c r="P99" s="18">
        <f t="shared" si="22"/>
        <v>8.6538461550000001</v>
      </c>
      <c r="Q99" s="14">
        <v>0</v>
      </c>
      <c r="R99" s="14">
        <v>0</v>
      </c>
      <c r="S99" s="14">
        <v>0</v>
      </c>
      <c r="T99" s="18">
        <f t="shared" si="23"/>
        <v>0</v>
      </c>
      <c r="U99" s="14">
        <v>1</v>
      </c>
      <c r="V99" s="14">
        <v>0</v>
      </c>
      <c r="W99" s="14">
        <v>0</v>
      </c>
      <c r="X99" s="18">
        <v>4.4210327196210999</v>
      </c>
      <c r="Y99" s="17">
        <f t="shared" si="24"/>
        <v>0.83037686574643821</v>
      </c>
      <c r="Z99" s="14">
        <f t="shared" si="25"/>
        <v>5</v>
      </c>
      <c r="AA99" s="14">
        <f t="shared" si="26"/>
        <v>10</v>
      </c>
      <c r="AB99" s="15" t="str">
        <f t="shared" si="27"/>
        <v>Red</v>
      </c>
      <c r="AC99" s="15" t="str">
        <f t="shared" si="28"/>
        <v>Green</v>
      </c>
      <c r="AD99" s="15" t="str">
        <f t="shared" si="29"/>
        <v>None</v>
      </c>
      <c r="AE99" s="17">
        <f t="shared" si="30"/>
        <v>0.375</v>
      </c>
      <c r="AF99" s="18">
        <f t="shared" si="31"/>
        <v>0</v>
      </c>
      <c r="AG99" s="18">
        <f t="shared" si="32"/>
        <v>1</v>
      </c>
      <c r="AH99" s="18">
        <f t="shared" si="33"/>
        <v>30.920514118989466</v>
      </c>
      <c r="AI99" s="18">
        <f t="shared" si="34"/>
        <v>5.7671865646210998</v>
      </c>
      <c r="AJ99" s="18">
        <f t="shared" si="35"/>
        <v>2.6877006836105659</v>
      </c>
      <c r="AK99" s="14" t="s">
        <v>53</v>
      </c>
      <c r="AL99" s="14">
        <v>0</v>
      </c>
      <c r="AM99" s="18">
        <f t="shared" si="36"/>
        <v>9.9964567106770446</v>
      </c>
      <c r="AN99" s="17">
        <f t="shared" si="37"/>
        <v>0.83037686574643821</v>
      </c>
      <c r="AO99" s="14" t="s">
        <v>69</v>
      </c>
      <c r="AP99" s="14" t="s">
        <v>125</v>
      </c>
      <c r="AQ99" s="14">
        <v>0</v>
      </c>
      <c r="AR99" s="14">
        <v>7</v>
      </c>
      <c r="AS99" s="14">
        <v>15</v>
      </c>
      <c r="AT99" s="14">
        <v>0</v>
      </c>
    </row>
    <row r="100" spans="1:46" x14ac:dyDescent="0.55000000000000004">
      <c r="A100" s="14" t="s">
        <v>56</v>
      </c>
      <c r="B100" s="14" t="s">
        <v>177</v>
      </c>
      <c r="C100" s="15" t="s">
        <v>50</v>
      </c>
      <c r="D100" s="16">
        <v>11</v>
      </c>
      <c r="E100" s="16" t="s">
        <v>265</v>
      </c>
      <c r="F100" s="14" t="s">
        <v>266</v>
      </c>
      <c r="G100" s="14">
        <v>48</v>
      </c>
      <c r="H100" s="14">
        <v>39</v>
      </c>
      <c r="I100" s="14">
        <v>1</v>
      </c>
      <c r="J100" s="14">
        <v>0</v>
      </c>
      <c r="K100" s="14">
        <f t="shared" si="38"/>
        <v>38</v>
      </c>
      <c r="L100" s="17">
        <f t="shared" si="20"/>
        <v>0.79166666666666663</v>
      </c>
      <c r="M100" s="15">
        <v>1.1395448319999999</v>
      </c>
      <c r="N100" s="14">
        <f t="shared" si="21"/>
        <v>12</v>
      </c>
      <c r="O100" s="17">
        <v>0.86486486500000004</v>
      </c>
      <c r="P100" s="18">
        <f t="shared" si="22"/>
        <v>10.378378380000001</v>
      </c>
      <c r="Q100" s="14">
        <v>1</v>
      </c>
      <c r="R100" s="14">
        <v>1</v>
      </c>
      <c r="S100" s="14">
        <v>1</v>
      </c>
      <c r="T100" s="18">
        <f t="shared" si="23"/>
        <v>2.7297297299999999</v>
      </c>
      <c r="U100" s="14">
        <v>0</v>
      </c>
      <c r="V100" s="14">
        <v>0</v>
      </c>
      <c r="W100" s="14">
        <v>0</v>
      </c>
      <c r="X100" s="18">
        <v>2.1563782167311398</v>
      </c>
      <c r="Y100" s="17">
        <f t="shared" si="24"/>
        <v>1.019827706109768</v>
      </c>
      <c r="Z100" s="14">
        <f t="shared" si="25"/>
        <v>0</v>
      </c>
      <c r="AA100" s="14">
        <f t="shared" si="26"/>
        <v>0</v>
      </c>
      <c r="AB100" s="15" t="str">
        <f t="shared" si="27"/>
        <v>Red</v>
      </c>
      <c r="AC100" s="15" t="str">
        <f t="shared" si="28"/>
        <v>Yellow</v>
      </c>
      <c r="AD100" s="15" t="str">
        <f t="shared" si="29"/>
        <v>None</v>
      </c>
      <c r="AE100" s="17">
        <f t="shared" si="30"/>
        <v>0.24</v>
      </c>
      <c r="AF100" s="18">
        <f t="shared" si="31"/>
        <v>1.7297297300000001</v>
      </c>
      <c r="AG100" s="18">
        <f t="shared" si="32"/>
        <v>0</v>
      </c>
      <c r="AH100" s="18">
        <f t="shared" si="33"/>
        <v>43.652490520926307</v>
      </c>
      <c r="AI100" s="18">
        <f t="shared" si="34"/>
        <v>-0.95172989326886093</v>
      </c>
      <c r="AJ100" s="18">
        <f t="shared" si="35"/>
        <v>-5.2992393723425542</v>
      </c>
      <c r="AK100" s="14" t="s">
        <v>53</v>
      </c>
      <c r="AL100" s="14">
        <v>0</v>
      </c>
      <c r="AM100" s="18">
        <f t="shared" si="36"/>
        <v>-1.100437688920177</v>
      </c>
      <c r="AN100" s="17">
        <f t="shared" si="37"/>
        <v>1.019827706109768</v>
      </c>
      <c r="AO100" s="14" t="s">
        <v>60</v>
      </c>
      <c r="AP100" s="14" t="s">
        <v>55</v>
      </c>
      <c r="AQ100" s="14">
        <v>0</v>
      </c>
      <c r="AR100" s="14">
        <v>2</v>
      </c>
      <c r="AS100" s="14">
        <v>12</v>
      </c>
      <c r="AT100" s="14">
        <v>0</v>
      </c>
    </row>
    <row r="101" spans="1:46" x14ac:dyDescent="0.55000000000000004">
      <c r="A101" s="14" t="s">
        <v>48</v>
      </c>
      <c r="B101" s="14" t="s">
        <v>49</v>
      </c>
      <c r="C101" s="15" t="s">
        <v>66</v>
      </c>
      <c r="D101" s="16">
        <v>7</v>
      </c>
      <c r="E101" s="16" t="s">
        <v>267</v>
      </c>
      <c r="F101" s="14" t="s">
        <v>268</v>
      </c>
      <c r="G101" s="14">
        <v>22</v>
      </c>
      <c r="H101" s="14">
        <v>15</v>
      </c>
      <c r="I101" s="14">
        <v>0</v>
      </c>
      <c r="J101" s="14">
        <v>0</v>
      </c>
      <c r="K101" s="14">
        <f t="shared" si="38"/>
        <v>15</v>
      </c>
      <c r="L101" s="17">
        <f t="shared" si="20"/>
        <v>0.68181818181818177</v>
      </c>
      <c r="M101" s="15">
        <v>1.4585602479999999</v>
      </c>
      <c r="N101" s="14">
        <f t="shared" si="21"/>
        <v>7</v>
      </c>
      <c r="O101" s="17">
        <v>0.58974358999999998</v>
      </c>
      <c r="P101" s="18">
        <f t="shared" si="22"/>
        <v>4.1282051299999996</v>
      </c>
      <c r="Q101" s="14">
        <v>0</v>
      </c>
      <c r="R101" s="14">
        <v>0</v>
      </c>
      <c r="S101" s="14">
        <v>0</v>
      </c>
      <c r="T101" s="18">
        <f t="shared" si="23"/>
        <v>0</v>
      </c>
      <c r="U101" s="14">
        <v>0</v>
      </c>
      <c r="V101" s="14">
        <v>0</v>
      </c>
      <c r="W101" s="14">
        <v>0</v>
      </c>
      <c r="X101" s="18">
        <v>0.46024673518897502</v>
      </c>
      <c r="Y101" s="17">
        <f t="shared" si="24"/>
        <v>0.84854356340050108</v>
      </c>
      <c r="Z101" s="14">
        <f t="shared" si="25"/>
        <v>3</v>
      </c>
      <c r="AA101" s="14">
        <f t="shared" si="26"/>
        <v>6</v>
      </c>
      <c r="AB101" s="15" t="str">
        <f t="shared" si="27"/>
        <v>Red</v>
      </c>
      <c r="AC101" s="15" t="str">
        <f t="shared" si="28"/>
        <v>Green</v>
      </c>
      <c r="AD101" s="15" t="str">
        <f t="shared" si="29"/>
        <v>None</v>
      </c>
      <c r="AE101" s="17">
        <f t="shared" si="30"/>
        <v>0.31818181818181818</v>
      </c>
      <c r="AF101" s="18">
        <f t="shared" si="31"/>
        <v>0</v>
      </c>
      <c r="AG101" s="18">
        <f t="shared" si="32"/>
        <v>0</v>
      </c>
      <c r="AH101" s="18">
        <f t="shared" si="33"/>
        <v>20.007391488757889</v>
      </c>
      <c r="AI101" s="18">
        <f t="shared" si="34"/>
        <v>3.3320416051889756</v>
      </c>
      <c r="AJ101" s="18">
        <f t="shared" si="35"/>
        <v>1.3394330939468648</v>
      </c>
      <c r="AK101" s="14" t="s">
        <v>53</v>
      </c>
      <c r="AL101" s="14">
        <v>0</v>
      </c>
      <c r="AM101" s="18">
        <f t="shared" si="36"/>
        <v>5.6499835889508789</v>
      </c>
      <c r="AN101" s="17">
        <f t="shared" si="37"/>
        <v>0.84854356340050108</v>
      </c>
      <c r="AO101" s="14" t="s">
        <v>54</v>
      </c>
      <c r="AP101" s="14" t="s">
        <v>55</v>
      </c>
      <c r="AQ101" s="14">
        <v>0</v>
      </c>
      <c r="AR101" s="14">
        <v>3</v>
      </c>
      <c r="AS101" s="14">
        <v>7</v>
      </c>
      <c r="AT101" s="14">
        <v>0</v>
      </c>
    </row>
    <row r="102" spans="1:46" x14ac:dyDescent="0.55000000000000004">
      <c r="A102" s="14" t="s">
        <v>70</v>
      </c>
      <c r="B102" s="14" t="s">
        <v>99</v>
      </c>
      <c r="C102" s="15" t="s">
        <v>66</v>
      </c>
      <c r="D102" s="16">
        <v>6</v>
      </c>
      <c r="E102" s="16" t="s">
        <v>269</v>
      </c>
      <c r="F102" s="14" t="s">
        <v>270</v>
      </c>
      <c r="G102" s="14">
        <v>17</v>
      </c>
      <c r="H102" s="14">
        <v>16</v>
      </c>
      <c r="I102" s="14">
        <v>0</v>
      </c>
      <c r="J102" s="14">
        <v>0</v>
      </c>
      <c r="K102" s="14">
        <f>H102-I102-J102</f>
        <v>16</v>
      </c>
      <c r="L102" s="17">
        <f t="shared" si="20"/>
        <v>0.94117647058823528</v>
      </c>
      <c r="M102" s="15">
        <v>0.92156057499999999</v>
      </c>
      <c r="N102" s="14">
        <f t="shared" si="21"/>
        <v>4</v>
      </c>
      <c r="O102" s="17">
        <v>0.625</v>
      </c>
      <c r="P102" s="18">
        <f t="shared" si="22"/>
        <v>2.5</v>
      </c>
      <c r="Q102" s="14">
        <v>0</v>
      </c>
      <c r="R102" s="14">
        <v>0</v>
      </c>
      <c r="S102" s="14">
        <v>0</v>
      </c>
      <c r="T102" s="18">
        <f t="shared" si="23"/>
        <v>0</v>
      </c>
      <c r="U102" s="14">
        <v>0</v>
      </c>
      <c r="V102" s="14">
        <v>0</v>
      </c>
      <c r="W102" s="14">
        <v>0</v>
      </c>
      <c r="X102" s="18">
        <v>0.95820124072852997</v>
      </c>
      <c r="Y102" s="17">
        <f t="shared" si="24"/>
        <v>1.0318705152512628</v>
      </c>
      <c r="Z102" s="14">
        <f t="shared" si="25"/>
        <v>0</v>
      </c>
      <c r="AA102" s="14">
        <f t="shared" si="26"/>
        <v>0</v>
      </c>
      <c r="AB102" s="15" t="str">
        <f t="shared" si="27"/>
        <v>Yellow</v>
      </c>
      <c r="AC102" s="15" t="str">
        <f t="shared" si="28"/>
        <v>Yellow</v>
      </c>
      <c r="AD102" s="15" t="str">
        <f t="shared" si="29"/>
        <v>Category 1</v>
      </c>
      <c r="AE102" s="17">
        <f t="shared" si="30"/>
        <v>0.2</v>
      </c>
      <c r="AF102" s="18">
        <f t="shared" si="31"/>
        <v>0</v>
      </c>
      <c r="AG102" s="18">
        <f t="shared" si="32"/>
        <v>0</v>
      </c>
      <c r="AH102" s="18">
        <f t="shared" si="33"/>
        <v>15.460257059494733</v>
      </c>
      <c r="AI102" s="18">
        <f t="shared" si="34"/>
        <v>-0.54179875927147003</v>
      </c>
      <c r="AJ102" s="18">
        <f t="shared" si="35"/>
        <v>-2.0815416997767371</v>
      </c>
      <c r="AK102" s="14" t="s">
        <v>53</v>
      </c>
      <c r="AL102" s="14">
        <v>0</v>
      </c>
      <c r="AM102" s="18">
        <f t="shared" si="36"/>
        <v>-0.86687801483435201</v>
      </c>
      <c r="AN102" s="17">
        <f t="shared" si="37"/>
        <v>1.0318705152512628</v>
      </c>
      <c r="AO102" s="14" t="s">
        <v>117</v>
      </c>
      <c r="AP102" s="14" t="s">
        <v>55</v>
      </c>
      <c r="AQ102" s="14">
        <v>2</v>
      </c>
      <c r="AR102" s="14">
        <v>3</v>
      </c>
      <c r="AS102" s="14">
        <v>4</v>
      </c>
      <c r="AT102" s="14">
        <v>0</v>
      </c>
    </row>
    <row r="103" spans="1:46" x14ac:dyDescent="0.55000000000000004">
      <c r="A103" s="14" t="s">
        <v>48</v>
      </c>
      <c r="B103" s="14" t="s">
        <v>111</v>
      </c>
      <c r="C103" s="15" t="s">
        <v>66</v>
      </c>
      <c r="D103" s="16">
        <v>7</v>
      </c>
      <c r="E103" s="16" t="s">
        <v>271</v>
      </c>
      <c r="F103" s="14" t="s">
        <v>272</v>
      </c>
      <c r="G103" s="14">
        <v>28</v>
      </c>
      <c r="H103" s="14">
        <v>20</v>
      </c>
      <c r="I103" s="14">
        <v>0</v>
      </c>
      <c r="J103" s="14">
        <v>0</v>
      </c>
      <c r="K103" s="14">
        <f t="shared" si="38"/>
        <v>20</v>
      </c>
      <c r="L103" s="17">
        <f t="shared" si="20"/>
        <v>0.7142857142857143</v>
      </c>
      <c r="M103" s="15">
        <v>1.655328393</v>
      </c>
      <c r="N103" s="14">
        <f t="shared" si="21"/>
        <v>8</v>
      </c>
      <c r="O103" s="17">
        <v>0.76666666699999997</v>
      </c>
      <c r="P103" s="18">
        <f t="shared" si="22"/>
        <v>6.1333333359999997</v>
      </c>
      <c r="Q103" s="14">
        <v>0</v>
      </c>
      <c r="R103" s="14">
        <v>0</v>
      </c>
      <c r="S103" s="14">
        <v>0</v>
      </c>
      <c r="T103" s="18">
        <f t="shared" si="23"/>
        <v>0</v>
      </c>
      <c r="U103" s="14">
        <v>0</v>
      </c>
      <c r="V103" s="14">
        <v>0</v>
      </c>
      <c r="W103" s="14">
        <v>0</v>
      </c>
      <c r="X103" s="18">
        <v>0.56186468162957504</v>
      </c>
      <c r="Y103" s="17">
        <f t="shared" si="24"/>
        <v>0.91326673765608657</v>
      </c>
      <c r="Z103" s="14">
        <f t="shared" si="25"/>
        <v>0</v>
      </c>
      <c r="AA103" s="14">
        <f t="shared" si="26"/>
        <v>4</v>
      </c>
      <c r="AB103" s="15" t="str">
        <f t="shared" si="27"/>
        <v>Red</v>
      </c>
      <c r="AC103" s="15" t="str">
        <f t="shared" si="28"/>
        <v>Yellow</v>
      </c>
      <c r="AD103" s="15" t="str">
        <f t="shared" si="29"/>
        <v>None</v>
      </c>
      <c r="AE103" s="17">
        <f t="shared" si="30"/>
        <v>0.2857142857142857</v>
      </c>
      <c r="AF103" s="18">
        <f t="shared" si="31"/>
        <v>0</v>
      </c>
      <c r="AG103" s="18">
        <f t="shared" si="32"/>
        <v>0</v>
      </c>
      <c r="AH103" s="18">
        <f t="shared" si="33"/>
        <v>25.463952803873678</v>
      </c>
      <c r="AI103" s="18">
        <f t="shared" si="34"/>
        <v>2.4285313456295752</v>
      </c>
      <c r="AJ103" s="18">
        <f t="shared" si="35"/>
        <v>-0.10751585049674695</v>
      </c>
      <c r="AK103" s="14" t="s">
        <v>53</v>
      </c>
      <c r="AL103" s="14">
        <v>0</v>
      </c>
      <c r="AM103" s="18">
        <f t="shared" si="36"/>
        <v>3.167649579878729</v>
      </c>
      <c r="AN103" s="17">
        <f t="shared" si="37"/>
        <v>0.91326673765608657</v>
      </c>
      <c r="AO103" s="14" t="s">
        <v>114</v>
      </c>
      <c r="AP103" s="14" t="s">
        <v>55</v>
      </c>
      <c r="AQ103" s="14">
        <v>0</v>
      </c>
      <c r="AR103" s="14">
        <v>3</v>
      </c>
      <c r="AS103" s="14">
        <v>8</v>
      </c>
      <c r="AT103" s="14">
        <v>0</v>
      </c>
    </row>
    <row r="104" spans="1:46" x14ac:dyDescent="0.55000000000000004">
      <c r="A104" s="14" t="s">
        <v>56</v>
      </c>
      <c r="B104" s="14" t="s">
        <v>83</v>
      </c>
      <c r="C104" s="15" t="s">
        <v>66</v>
      </c>
      <c r="D104" s="16">
        <v>6</v>
      </c>
      <c r="E104" s="16" t="s">
        <v>273</v>
      </c>
      <c r="F104" s="14" t="s">
        <v>274</v>
      </c>
      <c r="G104" s="14">
        <v>22</v>
      </c>
      <c r="H104" s="14">
        <v>13</v>
      </c>
      <c r="I104" s="14">
        <v>0</v>
      </c>
      <c r="J104" s="14">
        <v>0</v>
      </c>
      <c r="K104" s="14">
        <f t="shared" si="38"/>
        <v>13</v>
      </c>
      <c r="L104" s="17">
        <f t="shared" si="20"/>
        <v>0.59090909090909094</v>
      </c>
      <c r="M104" s="15">
        <v>2.1155534079999998</v>
      </c>
      <c r="N104" s="14">
        <f t="shared" si="21"/>
        <v>12</v>
      </c>
      <c r="O104" s="17">
        <v>0.65384615400000001</v>
      </c>
      <c r="P104" s="18">
        <f t="shared" si="22"/>
        <v>7.8461538480000002</v>
      </c>
      <c r="Q104" s="14">
        <v>0</v>
      </c>
      <c r="R104" s="14">
        <v>0</v>
      </c>
      <c r="S104" s="14">
        <v>0</v>
      </c>
      <c r="T104" s="18">
        <f t="shared" si="23"/>
        <v>0</v>
      </c>
      <c r="U104" s="14">
        <v>0</v>
      </c>
      <c r="V104" s="14">
        <v>0</v>
      </c>
      <c r="W104" s="14">
        <v>0</v>
      </c>
      <c r="X104" s="18">
        <v>0.99330827650734999</v>
      </c>
      <c r="Y104" s="17">
        <f t="shared" si="24"/>
        <v>0.9024020714314841</v>
      </c>
      <c r="Z104" s="14">
        <f t="shared" si="25"/>
        <v>1</v>
      </c>
      <c r="AA104" s="14">
        <f t="shared" si="26"/>
        <v>4</v>
      </c>
      <c r="AB104" s="15" t="str">
        <f t="shared" si="27"/>
        <v>Red</v>
      </c>
      <c r="AC104" s="15" t="str">
        <f t="shared" si="28"/>
        <v>Yellow</v>
      </c>
      <c r="AD104" s="15" t="str">
        <f t="shared" si="29"/>
        <v>None</v>
      </c>
      <c r="AE104" s="17">
        <f t="shared" si="30"/>
        <v>0.48</v>
      </c>
      <c r="AF104" s="18">
        <f t="shared" si="31"/>
        <v>0</v>
      </c>
      <c r="AG104" s="18">
        <f t="shared" si="32"/>
        <v>0</v>
      </c>
      <c r="AH104" s="18">
        <f t="shared" si="33"/>
        <v>20.007391488757889</v>
      </c>
      <c r="AI104" s="18">
        <f t="shared" si="34"/>
        <v>2.1471544285073501</v>
      </c>
      <c r="AJ104" s="18">
        <f t="shared" si="35"/>
        <v>0.15454591726523925</v>
      </c>
      <c r="AK104" s="14" t="s">
        <v>53</v>
      </c>
      <c r="AL104" s="14">
        <v>0</v>
      </c>
      <c r="AM104" s="18">
        <f t="shared" si="36"/>
        <v>3.2838832428267981</v>
      </c>
      <c r="AN104" s="17">
        <f t="shared" si="37"/>
        <v>0.9024020714314841</v>
      </c>
      <c r="AO104" s="14" t="s">
        <v>60</v>
      </c>
      <c r="AP104" s="14" t="s">
        <v>55</v>
      </c>
      <c r="AQ104" s="14">
        <v>0</v>
      </c>
      <c r="AR104" s="14">
        <v>3</v>
      </c>
      <c r="AS104" s="14">
        <v>12</v>
      </c>
      <c r="AT104" s="14">
        <v>0</v>
      </c>
    </row>
    <row r="105" spans="1:46" x14ac:dyDescent="0.55000000000000004">
      <c r="A105" s="14" t="s">
        <v>70</v>
      </c>
      <c r="B105" s="14" t="s">
        <v>99</v>
      </c>
      <c r="C105" s="15" t="s">
        <v>78</v>
      </c>
      <c r="D105" s="16">
        <v>5</v>
      </c>
      <c r="E105" s="16" t="s">
        <v>275</v>
      </c>
      <c r="F105" s="14" t="s">
        <v>276</v>
      </c>
      <c r="G105" s="14">
        <v>11</v>
      </c>
      <c r="H105" s="14">
        <v>11</v>
      </c>
      <c r="I105" s="14">
        <v>0</v>
      </c>
      <c r="J105" s="14">
        <v>0</v>
      </c>
      <c r="K105" s="14">
        <f>H105-I105-J105</f>
        <v>11</v>
      </c>
      <c r="L105" s="17">
        <f t="shared" si="20"/>
        <v>1</v>
      </c>
      <c r="M105" s="15">
        <v>0.882975705</v>
      </c>
      <c r="N105" s="14">
        <f t="shared" si="21"/>
        <v>2</v>
      </c>
      <c r="O105" s="17">
        <v>0.87307032600000001</v>
      </c>
      <c r="P105" s="18">
        <f t="shared" si="22"/>
        <v>1.746140652</v>
      </c>
      <c r="Q105" s="14">
        <v>0</v>
      </c>
      <c r="R105" s="14">
        <v>0</v>
      </c>
      <c r="S105" s="14">
        <v>0</v>
      </c>
      <c r="T105" s="18">
        <f t="shared" si="23"/>
        <v>0</v>
      </c>
      <c r="U105" s="14">
        <v>0</v>
      </c>
      <c r="V105" s="14">
        <v>0</v>
      </c>
      <c r="W105" s="14">
        <v>0</v>
      </c>
      <c r="X105" s="18">
        <v>0.237207208410885</v>
      </c>
      <c r="Y105" s="17">
        <f t="shared" si="24"/>
        <v>1.1371757675990104</v>
      </c>
      <c r="Z105" s="14">
        <f t="shared" si="25"/>
        <v>0</v>
      </c>
      <c r="AA105" s="14">
        <f t="shared" si="26"/>
        <v>0</v>
      </c>
      <c r="AB105" s="15" t="str">
        <f t="shared" si="27"/>
        <v>Yellow</v>
      </c>
      <c r="AC105" s="15" t="str">
        <f t="shared" si="28"/>
        <v>Yellow</v>
      </c>
      <c r="AD105" s="15" t="str">
        <f t="shared" si="29"/>
        <v>Category 1</v>
      </c>
      <c r="AE105" s="17">
        <f t="shared" si="30"/>
        <v>0.15384615384615385</v>
      </c>
      <c r="AF105" s="18">
        <f t="shared" si="31"/>
        <v>0</v>
      </c>
      <c r="AG105" s="18">
        <f t="shared" si="32"/>
        <v>0</v>
      </c>
      <c r="AH105" s="18">
        <f t="shared" si="33"/>
        <v>10.003695744378945</v>
      </c>
      <c r="AI105" s="18">
        <f t="shared" si="34"/>
        <v>-1.5089334435891151</v>
      </c>
      <c r="AJ105" s="18">
        <f t="shared" si="35"/>
        <v>-2.5052376992101704</v>
      </c>
      <c r="AK105" s="14" t="s">
        <v>53</v>
      </c>
      <c r="AL105" s="14">
        <v>0</v>
      </c>
      <c r="AM105" s="18">
        <f t="shared" si="36"/>
        <v>-1.7283068713402991</v>
      </c>
      <c r="AN105" s="17">
        <f t="shared" si="37"/>
        <v>1.1371757675990104</v>
      </c>
      <c r="AO105" s="14" t="s">
        <v>117</v>
      </c>
      <c r="AP105" s="14" t="s">
        <v>55</v>
      </c>
      <c r="AQ105" s="14">
        <v>2</v>
      </c>
      <c r="AR105" s="14">
        <v>7</v>
      </c>
      <c r="AS105" s="14">
        <v>2</v>
      </c>
      <c r="AT105" s="14">
        <v>0</v>
      </c>
    </row>
    <row r="106" spans="1:46" x14ac:dyDescent="0.55000000000000004">
      <c r="A106" s="14" t="s">
        <v>48</v>
      </c>
      <c r="B106" s="14" t="s">
        <v>75</v>
      </c>
      <c r="C106" s="15" t="s">
        <v>78</v>
      </c>
      <c r="D106" s="16">
        <v>7</v>
      </c>
      <c r="E106" s="16" t="s">
        <v>277</v>
      </c>
      <c r="F106" s="14" t="s">
        <v>278</v>
      </c>
      <c r="G106" s="14">
        <v>13</v>
      </c>
      <c r="H106" s="14">
        <v>13</v>
      </c>
      <c r="I106" s="14">
        <v>0</v>
      </c>
      <c r="J106" s="14">
        <v>0</v>
      </c>
      <c r="K106" s="14">
        <f>H106-I106-J106</f>
        <v>13</v>
      </c>
      <c r="L106" s="17">
        <f t="shared" si="20"/>
        <v>1</v>
      </c>
      <c r="M106" s="15">
        <v>0.36978097199999999</v>
      </c>
      <c r="N106" s="14">
        <f t="shared" si="21"/>
        <v>0</v>
      </c>
      <c r="O106" s="17">
        <v>0.94117647100000001</v>
      </c>
      <c r="P106" s="18">
        <f t="shared" si="22"/>
        <v>0</v>
      </c>
      <c r="Q106" s="14">
        <v>0</v>
      </c>
      <c r="R106" s="14">
        <v>0</v>
      </c>
      <c r="S106" s="14">
        <v>0</v>
      </c>
      <c r="T106" s="18">
        <f t="shared" si="23"/>
        <v>0</v>
      </c>
      <c r="U106" s="14">
        <v>0</v>
      </c>
      <c r="V106" s="14">
        <v>0</v>
      </c>
      <c r="W106" s="14">
        <v>0</v>
      </c>
      <c r="X106" s="18">
        <v>0.51162030984528095</v>
      </c>
      <c r="Y106" s="17">
        <f t="shared" si="24"/>
        <v>0.96064459155036297</v>
      </c>
      <c r="Z106" s="14">
        <f t="shared" si="25"/>
        <v>0</v>
      </c>
      <c r="AA106" s="14">
        <f t="shared" si="26"/>
        <v>1</v>
      </c>
      <c r="AB106" s="15" t="str">
        <f t="shared" si="27"/>
        <v>Yellow</v>
      </c>
      <c r="AC106" s="15" t="str">
        <f t="shared" si="28"/>
        <v>Yellow</v>
      </c>
      <c r="AD106" s="15" t="str">
        <f t="shared" si="29"/>
        <v>Category 1</v>
      </c>
      <c r="AE106" s="17">
        <f t="shared" si="30"/>
        <v>0</v>
      </c>
      <c r="AF106" s="18">
        <f t="shared" si="31"/>
        <v>0</v>
      </c>
      <c r="AG106" s="18">
        <f t="shared" si="32"/>
        <v>0</v>
      </c>
      <c r="AH106" s="18">
        <f t="shared" si="33"/>
        <v>11.822549516084207</v>
      </c>
      <c r="AI106" s="18">
        <f t="shared" si="34"/>
        <v>0.51162030984528095</v>
      </c>
      <c r="AJ106" s="18">
        <f t="shared" si="35"/>
        <v>-0.66583017407051215</v>
      </c>
      <c r="AK106" s="14" t="s">
        <v>53</v>
      </c>
      <c r="AL106" s="14">
        <v>0</v>
      </c>
      <c r="AM106" s="18">
        <f t="shared" si="36"/>
        <v>0.54359657897278746</v>
      </c>
      <c r="AN106" s="17">
        <f t="shared" si="37"/>
        <v>0.96064459155036297</v>
      </c>
      <c r="AO106" s="14" t="s">
        <v>114</v>
      </c>
      <c r="AP106" s="14" t="s">
        <v>55</v>
      </c>
      <c r="AQ106" s="14">
        <v>2</v>
      </c>
      <c r="AR106" s="14">
        <v>7</v>
      </c>
      <c r="AS106" s="14">
        <v>0</v>
      </c>
      <c r="AT106" s="14">
        <v>0</v>
      </c>
    </row>
    <row r="107" spans="1:46" x14ac:dyDescent="0.55000000000000004">
      <c r="A107" s="14" t="s">
        <v>56</v>
      </c>
      <c r="B107" s="14" t="s">
        <v>279</v>
      </c>
      <c r="C107" s="15" t="s">
        <v>78</v>
      </c>
      <c r="D107" s="16">
        <v>8</v>
      </c>
      <c r="E107" s="16" t="s">
        <v>280</v>
      </c>
      <c r="F107" s="14" t="s">
        <v>281</v>
      </c>
      <c r="G107" s="14">
        <v>26</v>
      </c>
      <c r="H107" s="14">
        <v>27</v>
      </c>
      <c r="I107" s="14">
        <v>0</v>
      </c>
      <c r="J107" s="14">
        <v>0</v>
      </c>
      <c r="K107" s="14">
        <f>H107-I107-J107</f>
        <v>27</v>
      </c>
      <c r="L107" s="17">
        <f t="shared" si="20"/>
        <v>1.0384615384615385</v>
      </c>
      <c r="M107" s="15">
        <v>0.70088980199999995</v>
      </c>
      <c r="N107" s="14">
        <f t="shared" si="21"/>
        <v>2</v>
      </c>
      <c r="O107" s="17">
        <v>0.77777777800000003</v>
      </c>
      <c r="P107" s="18">
        <f t="shared" si="22"/>
        <v>1.5555555560000001</v>
      </c>
      <c r="Q107" s="14">
        <v>0</v>
      </c>
      <c r="R107" s="14">
        <v>0</v>
      </c>
      <c r="S107" s="14">
        <v>0</v>
      </c>
      <c r="T107" s="18">
        <f t="shared" si="23"/>
        <v>0</v>
      </c>
      <c r="U107" s="14">
        <v>1</v>
      </c>
      <c r="V107" s="14">
        <v>0</v>
      </c>
      <c r="W107" s="14">
        <v>0</v>
      </c>
      <c r="X107" s="18">
        <v>1.4904005261925299</v>
      </c>
      <c r="Y107" s="17">
        <f t="shared" si="24"/>
        <v>1.0025059626849027</v>
      </c>
      <c r="Z107" s="14">
        <f t="shared" si="25"/>
        <v>0</v>
      </c>
      <c r="AA107" s="14">
        <f t="shared" si="26"/>
        <v>0</v>
      </c>
      <c r="AB107" s="15" t="str">
        <f t="shared" si="27"/>
        <v>Yellow</v>
      </c>
      <c r="AC107" s="15" t="str">
        <f t="shared" si="28"/>
        <v>Yellow</v>
      </c>
      <c r="AD107" s="15" t="str">
        <f t="shared" si="29"/>
        <v>Category 1</v>
      </c>
      <c r="AE107" s="17">
        <f t="shared" si="30"/>
        <v>6.8965517241379309E-2</v>
      </c>
      <c r="AF107" s="18">
        <f t="shared" si="31"/>
        <v>0</v>
      </c>
      <c r="AG107" s="18">
        <f t="shared" si="32"/>
        <v>1</v>
      </c>
      <c r="AH107" s="18">
        <f t="shared" si="33"/>
        <v>23.645099032168414</v>
      </c>
      <c r="AI107" s="18">
        <f t="shared" si="34"/>
        <v>-6.51550298074699E-2</v>
      </c>
      <c r="AJ107" s="18">
        <f t="shared" si="35"/>
        <v>-2.4200559976390563</v>
      </c>
      <c r="AK107" s="14" t="s">
        <v>53</v>
      </c>
      <c r="AL107" s="14">
        <v>0</v>
      </c>
      <c r="AM107" s="18">
        <f t="shared" si="36"/>
        <v>-8.3770752585669656E-2</v>
      </c>
      <c r="AN107" s="17">
        <f t="shared" si="37"/>
        <v>1.0025059626849027</v>
      </c>
      <c r="AO107" s="14" t="s">
        <v>60</v>
      </c>
      <c r="AP107" s="14" t="s">
        <v>125</v>
      </c>
      <c r="AQ107" s="14">
        <v>4</v>
      </c>
      <c r="AR107" s="14">
        <v>7</v>
      </c>
      <c r="AS107" s="14">
        <v>2</v>
      </c>
      <c r="AT107" s="14">
        <v>0</v>
      </c>
    </row>
    <row r="108" spans="1:46" x14ac:dyDescent="0.55000000000000004">
      <c r="A108" s="14" t="s">
        <v>56</v>
      </c>
      <c r="B108" s="14" t="s">
        <v>177</v>
      </c>
      <c r="C108" s="15" t="s">
        <v>66</v>
      </c>
      <c r="D108" s="16">
        <v>5</v>
      </c>
      <c r="E108" s="16" t="s">
        <v>282</v>
      </c>
      <c r="F108" s="14" t="s">
        <v>283</v>
      </c>
      <c r="G108" s="14">
        <v>13</v>
      </c>
      <c r="H108" s="14">
        <v>9</v>
      </c>
      <c r="I108" s="14">
        <v>0</v>
      </c>
      <c r="J108" s="14">
        <v>0</v>
      </c>
      <c r="K108" s="14">
        <f t="shared" si="38"/>
        <v>9</v>
      </c>
      <c r="L108" s="17">
        <f t="shared" si="20"/>
        <v>0.69230769230769229</v>
      </c>
      <c r="M108" s="15">
        <v>2.3400801800000002</v>
      </c>
      <c r="N108" s="14">
        <f t="shared" si="21"/>
        <v>6</v>
      </c>
      <c r="O108" s="17">
        <v>0.93333333299999999</v>
      </c>
      <c r="P108" s="18">
        <f t="shared" si="22"/>
        <v>5.5999999979999995</v>
      </c>
      <c r="Q108" s="14">
        <v>0</v>
      </c>
      <c r="R108" s="14">
        <v>1</v>
      </c>
      <c r="S108" s="14">
        <v>0</v>
      </c>
      <c r="T108" s="18">
        <f t="shared" si="23"/>
        <v>0.93333333299999999</v>
      </c>
      <c r="U108" s="14">
        <v>0</v>
      </c>
      <c r="V108" s="14">
        <v>0</v>
      </c>
      <c r="W108" s="14">
        <v>0</v>
      </c>
      <c r="X108" s="18">
        <v>1.2743347023279901</v>
      </c>
      <c r="Y108" s="17">
        <f t="shared" si="24"/>
        <v>1.0968460483593854</v>
      </c>
      <c r="Z108" s="14">
        <f t="shared" si="25"/>
        <v>0</v>
      </c>
      <c r="AA108" s="14">
        <f t="shared" si="26"/>
        <v>0</v>
      </c>
      <c r="AB108" s="15" t="str">
        <f t="shared" si="27"/>
        <v>Red</v>
      </c>
      <c r="AC108" s="15" t="str">
        <f t="shared" si="28"/>
        <v>Yellow</v>
      </c>
      <c r="AD108" s="15" t="str">
        <f t="shared" si="29"/>
        <v>None</v>
      </c>
      <c r="AE108" s="17">
        <f t="shared" si="30"/>
        <v>0.4</v>
      </c>
      <c r="AF108" s="18">
        <f t="shared" si="31"/>
        <v>0.93333333299999999</v>
      </c>
      <c r="AG108" s="18">
        <f t="shared" si="32"/>
        <v>0</v>
      </c>
      <c r="AH108" s="18">
        <f t="shared" si="33"/>
        <v>11.822549516084207</v>
      </c>
      <c r="AI108" s="18">
        <f t="shared" si="34"/>
        <v>-1.2589986286720096</v>
      </c>
      <c r="AJ108" s="18">
        <f t="shared" si="35"/>
        <v>-2.4364491125878027</v>
      </c>
      <c r="AK108" s="14" t="s">
        <v>53</v>
      </c>
      <c r="AL108" s="14">
        <v>0</v>
      </c>
      <c r="AM108" s="18">
        <f t="shared" si="36"/>
        <v>-1.3489271026303415</v>
      </c>
      <c r="AN108" s="17">
        <f t="shared" si="37"/>
        <v>1.0968460483593854</v>
      </c>
      <c r="AO108" s="14" t="s">
        <v>60</v>
      </c>
      <c r="AP108" s="14" t="s">
        <v>55</v>
      </c>
      <c r="AQ108" s="14">
        <v>0</v>
      </c>
      <c r="AR108" s="14">
        <v>3</v>
      </c>
      <c r="AS108" s="14">
        <v>6</v>
      </c>
      <c r="AT108" s="14">
        <v>0</v>
      </c>
    </row>
    <row r="109" spans="1:46" x14ac:dyDescent="0.55000000000000004">
      <c r="A109" s="14" t="s">
        <v>70</v>
      </c>
      <c r="B109" s="14" t="s">
        <v>92</v>
      </c>
      <c r="C109" s="15" t="s">
        <v>78</v>
      </c>
      <c r="D109" s="16">
        <v>5</v>
      </c>
      <c r="E109" s="16" t="s">
        <v>284</v>
      </c>
      <c r="F109" s="14" t="s">
        <v>285</v>
      </c>
      <c r="G109" s="14">
        <v>9</v>
      </c>
      <c r="H109" s="14">
        <v>11</v>
      </c>
      <c r="I109" s="14">
        <v>0</v>
      </c>
      <c r="J109" s="14">
        <v>0</v>
      </c>
      <c r="K109" s="14">
        <f>H109-I109-J109</f>
        <v>11</v>
      </c>
      <c r="L109" s="17">
        <f t="shared" si="20"/>
        <v>1.2222222222222223</v>
      </c>
      <c r="M109" s="15">
        <v>0.882975705</v>
      </c>
      <c r="N109" s="14">
        <f t="shared" si="21"/>
        <v>1</v>
      </c>
      <c r="O109" s="17">
        <v>0.87307032600000001</v>
      </c>
      <c r="P109" s="18">
        <f t="shared" si="22"/>
        <v>0.87307032600000001</v>
      </c>
      <c r="Q109" s="14">
        <v>0</v>
      </c>
      <c r="R109" s="14">
        <v>0</v>
      </c>
      <c r="S109" s="14">
        <v>0</v>
      </c>
      <c r="T109" s="18">
        <f t="shared" si="23"/>
        <v>0</v>
      </c>
      <c r="U109" s="14">
        <v>0</v>
      </c>
      <c r="V109" s="14">
        <v>0</v>
      </c>
      <c r="W109" s="14">
        <v>0</v>
      </c>
      <c r="X109" s="18">
        <v>1.68328779077965</v>
      </c>
      <c r="Y109" s="17">
        <f t="shared" si="24"/>
        <v>1.1321980594689278</v>
      </c>
      <c r="Z109" s="14">
        <f t="shared" si="25"/>
        <v>0</v>
      </c>
      <c r="AA109" s="14">
        <f t="shared" si="26"/>
        <v>0</v>
      </c>
      <c r="AB109" s="15" t="str">
        <f t="shared" si="27"/>
        <v>Yellow</v>
      </c>
      <c r="AC109" s="15" t="str">
        <f t="shared" si="28"/>
        <v>Yellow</v>
      </c>
      <c r="AD109" s="15" t="str">
        <f t="shared" si="29"/>
        <v>Category 1</v>
      </c>
      <c r="AE109" s="17">
        <f t="shared" si="30"/>
        <v>8.3333333333333329E-2</v>
      </c>
      <c r="AF109" s="18">
        <f t="shared" si="31"/>
        <v>0</v>
      </c>
      <c r="AG109" s="18">
        <f t="shared" si="32"/>
        <v>0</v>
      </c>
      <c r="AH109" s="18">
        <f t="shared" si="33"/>
        <v>8.1848419726736825</v>
      </c>
      <c r="AI109" s="18">
        <f t="shared" si="34"/>
        <v>-1.1897825352203502</v>
      </c>
      <c r="AJ109" s="18">
        <f t="shared" si="35"/>
        <v>-2.0049405625466674</v>
      </c>
      <c r="AK109" s="14" t="s">
        <v>53</v>
      </c>
      <c r="AL109" s="14">
        <v>0</v>
      </c>
      <c r="AM109" s="18">
        <f t="shared" si="36"/>
        <v>-1.3627568132699888</v>
      </c>
      <c r="AN109" s="17">
        <f t="shared" si="37"/>
        <v>1.1321980594689278</v>
      </c>
      <c r="AO109" s="14" t="s">
        <v>117</v>
      </c>
      <c r="AP109" s="14" t="s">
        <v>55</v>
      </c>
      <c r="AQ109" s="14">
        <v>3</v>
      </c>
      <c r="AR109" s="14">
        <v>7</v>
      </c>
      <c r="AS109" s="14">
        <v>1</v>
      </c>
      <c r="AT109" s="14">
        <v>0</v>
      </c>
    </row>
    <row r="110" spans="1:46" x14ac:dyDescent="0.55000000000000004">
      <c r="A110" s="14" t="s">
        <v>56</v>
      </c>
      <c r="B110" s="14" t="s">
        <v>279</v>
      </c>
      <c r="C110" s="15" t="s">
        <v>78</v>
      </c>
      <c r="D110" s="16">
        <v>7</v>
      </c>
      <c r="E110" s="16" t="s">
        <v>286</v>
      </c>
      <c r="F110" s="14" t="s">
        <v>287</v>
      </c>
      <c r="G110" s="14">
        <v>11</v>
      </c>
      <c r="H110" s="14">
        <v>12</v>
      </c>
      <c r="I110" s="14">
        <v>0</v>
      </c>
      <c r="J110" s="14">
        <v>0</v>
      </c>
      <c r="K110" s="14">
        <f>H110-I110-J110</f>
        <v>12</v>
      </c>
      <c r="L110" s="17">
        <f t="shared" si="20"/>
        <v>1.0909090909090908</v>
      </c>
      <c r="M110" s="15">
        <v>0.49655967400000001</v>
      </c>
      <c r="N110" s="14">
        <f t="shared" si="21"/>
        <v>1</v>
      </c>
      <c r="O110" s="17">
        <v>0.90476190499999998</v>
      </c>
      <c r="P110" s="18">
        <f t="shared" si="22"/>
        <v>0.90476190499999998</v>
      </c>
      <c r="Q110" s="14">
        <v>0</v>
      </c>
      <c r="R110" s="14">
        <v>0</v>
      </c>
      <c r="S110" s="14">
        <v>0</v>
      </c>
      <c r="T110" s="18">
        <f t="shared" si="23"/>
        <v>0</v>
      </c>
      <c r="U110" s="14">
        <v>0</v>
      </c>
      <c r="V110" s="14">
        <v>0</v>
      </c>
      <c r="W110" s="14">
        <v>0</v>
      </c>
      <c r="X110" s="18">
        <v>0.24723518783390999</v>
      </c>
      <c r="Y110" s="17">
        <f t="shared" si="24"/>
        <v>1.1506842470150991</v>
      </c>
      <c r="Z110" s="14">
        <f t="shared" si="25"/>
        <v>0</v>
      </c>
      <c r="AA110" s="14">
        <f t="shared" si="26"/>
        <v>0</v>
      </c>
      <c r="AB110" s="15" t="str">
        <f t="shared" si="27"/>
        <v>Yellow</v>
      </c>
      <c r="AC110" s="15" t="str">
        <f t="shared" si="28"/>
        <v>Yellow</v>
      </c>
      <c r="AD110" s="15" t="str">
        <f t="shared" si="29"/>
        <v>Category 1</v>
      </c>
      <c r="AE110" s="17">
        <f t="shared" si="30"/>
        <v>7.6923076923076927E-2</v>
      </c>
      <c r="AF110" s="18">
        <f t="shared" si="31"/>
        <v>0</v>
      </c>
      <c r="AG110" s="18">
        <f t="shared" si="32"/>
        <v>0</v>
      </c>
      <c r="AH110" s="18">
        <f t="shared" si="33"/>
        <v>10.003695744378945</v>
      </c>
      <c r="AI110" s="18">
        <f t="shared" si="34"/>
        <v>-1.6575267171660899</v>
      </c>
      <c r="AJ110" s="18">
        <f t="shared" si="35"/>
        <v>-2.6538309727871452</v>
      </c>
      <c r="AK110" s="14" t="s">
        <v>53</v>
      </c>
      <c r="AL110" s="14">
        <v>0</v>
      </c>
      <c r="AM110" s="18">
        <f t="shared" si="36"/>
        <v>-1.8320032132277828</v>
      </c>
      <c r="AN110" s="17">
        <f t="shared" si="37"/>
        <v>1.1506842470150991</v>
      </c>
      <c r="AO110" s="14" t="s">
        <v>60</v>
      </c>
      <c r="AP110" s="14" t="s">
        <v>55</v>
      </c>
      <c r="AQ110" s="14">
        <v>3</v>
      </c>
      <c r="AR110" s="14">
        <v>7</v>
      </c>
      <c r="AS110" s="14">
        <v>1</v>
      </c>
      <c r="AT110" s="14">
        <v>0</v>
      </c>
    </row>
    <row r="111" spans="1:46" x14ac:dyDescent="0.55000000000000004">
      <c r="A111" s="14" t="s">
        <v>56</v>
      </c>
      <c r="B111" s="14" t="s">
        <v>65</v>
      </c>
      <c r="C111" s="15" t="s">
        <v>78</v>
      </c>
      <c r="D111" s="16">
        <v>7</v>
      </c>
      <c r="E111" s="16" t="s">
        <v>288</v>
      </c>
      <c r="F111" s="14" t="s">
        <v>289</v>
      </c>
      <c r="G111" s="14">
        <v>13</v>
      </c>
      <c r="H111" s="14">
        <v>11</v>
      </c>
      <c r="I111" s="14">
        <v>0</v>
      </c>
      <c r="J111" s="14">
        <v>0</v>
      </c>
      <c r="K111" s="14">
        <f t="shared" si="38"/>
        <v>11</v>
      </c>
      <c r="L111" s="17">
        <f t="shared" si="20"/>
        <v>0.84615384615384615</v>
      </c>
      <c r="M111" s="15">
        <v>1.125062843</v>
      </c>
      <c r="N111" s="14">
        <f t="shared" si="21"/>
        <v>5</v>
      </c>
      <c r="O111" s="17">
        <v>0.77777777800000003</v>
      </c>
      <c r="P111" s="18">
        <f t="shared" si="22"/>
        <v>3.88888889</v>
      </c>
      <c r="Q111" s="14">
        <v>0</v>
      </c>
      <c r="R111" s="14">
        <v>0</v>
      </c>
      <c r="S111" s="14">
        <v>0</v>
      </c>
      <c r="T111" s="18">
        <f t="shared" si="23"/>
        <v>0</v>
      </c>
      <c r="U111" s="14">
        <v>0</v>
      </c>
      <c r="V111" s="14">
        <v>0</v>
      </c>
      <c r="W111" s="14">
        <v>0</v>
      </c>
      <c r="X111" s="18">
        <v>0.19175412349724899</v>
      </c>
      <c r="Y111" s="17">
        <f t="shared" si="24"/>
        <v>1.1305488281925193</v>
      </c>
      <c r="Z111" s="14">
        <f t="shared" si="25"/>
        <v>0</v>
      </c>
      <c r="AA111" s="14">
        <f t="shared" si="26"/>
        <v>0</v>
      </c>
      <c r="AB111" s="15" t="str">
        <f t="shared" si="27"/>
        <v>Green</v>
      </c>
      <c r="AC111" s="15" t="str">
        <f t="shared" si="28"/>
        <v>Yellow</v>
      </c>
      <c r="AD111" s="15" t="str">
        <f t="shared" si="29"/>
        <v>None</v>
      </c>
      <c r="AE111" s="17">
        <f t="shared" si="30"/>
        <v>0.3125</v>
      </c>
      <c r="AF111" s="18">
        <f t="shared" si="31"/>
        <v>0</v>
      </c>
      <c r="AG111" s="18">
        <f t="shared" si="32"/>
        <v>0</v>
      </c>
      <c r="AH111" s="18">
        <f t="shared" si="33"/>
        <v>11.822549516084207</v>
      </c>
      <c r="AI111" s="18">
        <f t="shared" si="34"/>
        <v>-1.697134766502751</v>
      </c>
      <c r="AJ111" s="18">
        <f t="shared" si="35"/>
        <v>-2.8745852504185443</v>
      </c>
      <c r="AK111" s="14" t="s">
        <v>53</v>
      </c>
      <c r="AL111" s="14">
        <v>0</v>
      </c>
      <c r="AM111" s="18">
        <f t="shared" si="36"/>
        <v>-2.1820304134515283</v>
      </c>
      <c r="AN111" s="17">
        <f t="shared" si="37"/>
        <v>1.1305488281925193</v>
      </c>
      <c r="AO111" s="14" t="s">
        <v>69</v>
      </c>
      <c r="AP111" s="14" t="s">
        <v>55</v>
      </c>
      <c r="AQ111" s="14">
        <v>0</v>
      </c>
      <c r="AR111" s="14">
        <v>7</v>
      </c>
      <c r="AS111" s="14">
        <v>5</v>
      </c>
      <c r="AT111" s="14">
        <v>0</v>
      </c>
    </row>
    <row r="112" spans="1:46" x14ac:dyDescent="0.55000000000000004">
      <c r="A112" s="14" t="s">
        <v>70</v>
      </c>
      <c r="B112" s="14" t="s">
        <v>99</v>
      </c>
      <c r="C112" s="15" t="s">
        <v>66</v>
      </c>
      <c r="D112" s="16">
        <v>6</v>
      </c>
      <c r="E112" s="16" t="s">
        <v>290</v>
      </c>
      <c r="F112" s="14" t="s">
        <v>291</v>
      </c>
      <c r="G112" s="14">
        <v>17</v>
      </c>
      <c r="H112" s="14">
        <v>15</v>
      </c>
      <c r="I112" s="14">
        <v>0</v>
      </c>
      <c r="J112" s="14">
        <v>0</v>
      </c>
      <c r="K112" s="14">
        <f>H112-I112-J112</f>
        <v>15</v>
      </c>
      <c r="L112" s="17">
        <f t="shared" si="20"/>
        <v>0.88235294117647056</v>
      </c>
      <c r="M112" s="15">
        <v>1.2428017339999999</v>
      </c>
      <c r="N112" s="14">
        <f t="shared" si="21"/>
        <v>3</v>
      </c>
      <c r="O112" s="17">
        <v>0.9375</v>
      </c>
      <c r="P112" s="18">
        <f t="shared" si="22"/>
        <v>2.8125</v>
      </c>
      <c r="Q112" s="14">
        <v>0</v>
      </c>
      <c r="R112" s="14">
        <v>0</v>
      </c>
      <c r="S112" s="14">
        <v>0</v>
      </c>
      <c r="T112" s="18">
        <f t="shared" si="23"/>
        <v>0</v>
      </c>
      <c r="U112" s="14">
        <v>0</v>
      </c>
      <c r="V112" s="14">
        <v>0</v>
      </c>
      <c r="W112" s="14">
        <v>0</v>
      </c>
      <c r="X112" s="18">
        <v>1.07653561470842</v>
      </c>
      <c r="Y112" s="17">
        <f t="shared" si="24"/>
        <v>0.9844684932524459</v>
      </c>
      <c r="Z112" s="14">
        <f t="shared" si="25"/>
        <v>0</v>
      </c>
      <c r="AA112" s="14">
        <f t="shared" si="26"/>
        <v>1</v>
      </c>
      <c r="AB112" s="15" t="str">
        <f t="shared" si="27"/>
        <v>Green</v>
      </c>
      <c r="AC112" s="15" t="str">
        <f t="shared" si="28"/>
        <v>Yellow</v>
      </c>
      <c r="AD112" s="15" t="str">
        <f t="shared" si="29"/>
        <v>Category 2</v>
      </c>
      <c r="AE112" s="17">
        <f t="shared" si="30"/>
        <v>0.16666666666666666</v>
      </c>
      <c r="AF112" s="18">
        <f t="shared" si="31"/>
        <v>0</v>
      </c>
      <c r="AG112" s="18">
        <f t="shared" si="32"/>
        <v>0</v>
      </c>
      <c r="AH112" s="18">
        <f t="shared" si="33"/>
        <v>15.460257059494733</v>
      </c>
      <c r="AI112" s="18">
        <f t="shared" si="34"/>
        <v>0.26403561470841996</v>
      </c>
      <c r="AJ112" s="18">
        <f t="shared" si="35"/>
        <v>-1.275707325796847</v>
      </c>
      <c r="AK112" s="14" t="s">
        <v>53</v>
      </c>
      <c r="AL112" s="14">
        <v>0</v>
      </c>
      <c r="AM112" s="18">
        <f t="shared" si="36"/>
        <v>0.28163798902231463</v>
      </c>
      <c r="AN112" s="17">
        <f t="shared" si="37"/>
        <v>0.9844684932524459</v>
      </c>
      <c r="AO112" s="14" t="s">
        <v>117</v>
      </c>
      <c r="AP112" s="14" t="s">
        <v>55</v>
      </c>
      <c r="AQ112" s="14">
        <v>1</v>
      </c>
      <c r="AR112" s="14">
        <v>3</v>
      </c>
      <c r="AS112" s="14">
        <v>3</v>
      </c>
      <c r="AT112" s="14">
        <v>0</v>
      </c>
    </row>
    <row r="113" spans="1:46" x14ac:dyDescent="0.55000000000000004">
      <c r="A113" s="14" t="s">
        <v>70</v>
      </c>
      <c r="B113" s="14" t="s">
        <v>156</v>
      </c>
      <c r="C113" s="15" t="s">
        <v>66</v>
      </c>
      <c r="D113" s="16">
        <v>7</v>
      </c>
      <c r="E113" s="16" t="s">
        <v>292</v>
      </c>
      <c r="F113" s="14" t="s">
        <v>293</v>
      </c>
      <c r="G113" s="14">
        <v>30</v>
      </c>
      <c r="H113" s="14">
        <v>27</v>
      </c>
      <c r="I113" s="14">
        <v>0</v>
      </c>
      <c r="J113" s="14">
        <v>0</v>
      </c>
      <c r="K113" s="14">
        <f>H113-I113-J113</f>
        <v>27</v>
      </c>
      <c r="L113" s="17">
        <f t="shared" si="20"/>
        <v>0.9</v>
      </c>
      <c r="M113" s="15">
        <v>1.536481862</v>
      </c>
      <c r="N113" s="14">
        <f t="shared" si="21"/>
        <v>5</v>
      </c>
      <c r="O113" s="17">
        <v>0.8</v>
      </c>
      <c r="P113" s="18">
        <f t="shared" si="22"/>
        <v>4</v>
      </c>
      <c r="Q113" s="14">
        <v>0</v>
      </c>
      <c r="R113" s="14">
        <v>0</v>
      </c>
      <c r="S113" s="14">
        <v>0</v>
      </c>
      <c r="T113" s="18">
        <f t="shared" si="23"/>
        <v>0</v>
      </c>
      <c r="U113" s="14">
        <v>1</v>
      </c>
      <c r="V113" s="14">
        <v>0</v>
      </c>
      <c r="W113" s="14">
        <v>0</v>
      </c>
      <c r="X113" s="18">
        <v>1.3829435214491199</v>
      </c>
      <c r="Y113" s="17">
        <f t="shared" si="24"/>
        <v>0.95390188261836262</v>
      </c>
      <c r="Z113" s="14">
        <f t="shared" si="25"/>
        <v>0</v>
      </c>
      <c r="AA113" s="14">
        <f t="shared" si="26"/>
        <v>2</v>
      </c>
      <c r="AB113" s="15" t="str">
        <f t="shared" si="27"/>
        <v>Yellow</v>
      </c>
      <c r="AC113" s="15" t="str">
        <f t="shared" si="28"/>
        <v>Yellow</v>
      </c>
      <c r="AD113" s="15" t="str">
        <f t="shared" si="29"/>
        <v>Category 2</v>
      </c>
      <c r="AE113" s="17">
        <f t="shared" si="30"/>
        <v>0.15625</v>
      </c>
      <c r="AF113" s="18">
        <f t="shared" si="31"/>
        <v>0</v>
      </c>
      <c r="AG113" s="18">
        <f t="shared" si="32"/>
        <v>1</v>
      </c>
      <c r="AH113" s="18">
        <f t="shared" si="33"/>
        <v>27.282806575578938</v>
      </c>
      <c r="AI113" s="18">
        <f t="shared" si="34"/>
        <v>1.3829435214491199</v>
      </c>
      <c r="AJ113" s="18">
        <f t="shared" si="35"/>
        <v>-1.3342499029719419</v>
      </c>
      <c r="AK113" s="14" t="s">
        <v>53</v>
      </c>
      <c r="AL113" s="14">
        <v>0</v>
      </c>
      <c r="AM113" s="18">
        <f t="shared" si="36"/>
        <v>1.7286794018113998</v>
      </c>
      <c r="AN113" s="17">
        <f t="shared" si="37"/>
        <v>0.95390188261836262</v>
      </c>
      <c r="AO113" s="14" t="s">
        <v>74</v>
      </c>
      <c r="AP113" s="14" t="s">
        <v>55</v>
      </c>
      <c r="AQ113" s="14">
        <v>2</v>
      </c>
      <c r="AR113" s="14">
        <v>3</v>
      </c>
      <c r="AS113" s="14">
        <v>5</v>
      </c>
      <c r="AT113" s="14">
        <v>0</v>
      </c>
    </row>
    <row r="114" spans="1:46" x14ac:dyDescent="0.55000000000000004">
      <c r="A114" s="14" t="s">
        <v>70</v>
      </c>
      <c r="B114" s="14" t="s">
        <v>71</v>
      </c>
      <c r="C114" s="15" t="s">
        <v>78</v>
      </c>
      <c r="D114" s="16">
        <v>6</v>
      </c>
      <c r="E114" s="16" t="s">
        <v>294</v>
      </c>
      <c r="F114" s="14" t="s">
        <v>295</v>
      </c>
      <c r="G114" s="14">
        <v>15</v>
      </c>
      <c r="H114" s="14">
        <v>16</v>
      </c>
      <c r="I114" s="14">
        <v>0</v>
      </c>
      <c r="J114" s="14">
        <v>0</v>
      </c>
      <c r="K114" s="14">
        <f>H114-I114-J114</f>
        <v>16</v>
      </c>
      <c r="L114" s="17">
        <f t="shared" si="20"/>
        <v>1.0666666666666667</v>
      </c>
      <c r="M114" s="15">
        <v>0.83021298899999996</v>
      </c>
      <c r="N114" s="14">
        <f t="shared" si="21"/>
        <v>0</v>
      </c>
      <c r="O114" s="17">
        <v>0.85</v>
      </c>
      <c r="P114" s="18">
        <f t="shared" si="22"/>
        <v>0</v>
      </c>
      <c r="Q114" s="14">
        <v>0</v>
      </c>
      <c r="R114" s="14">
        <v>0</v>
      </c>
      <c r="S114" s="14">
        <v>0</v>
      </c>
      <c r="T114" s="18">
        <f t="shared" si="23"/>
        <v>0</v>
      </c>
      <c r="U114" s="14">
        <v>0</v>
      </c>
      <c r="V114" s="14">
        <v>1</v>
      </c>
      <c r="W114" s="14">
        <v>0</v>
      </c>
      <c r="X114" s="18">
        <v>0.71239432940023895</v>
      </c>
      <c r="Y114" s="17">
        <f t="shared" si="24"/>
        <v>0.95250704470665082</v>
      </c>
      <c r="Z114" s="14">
        <f t="shared" si="25"/>
        <v>0</v>
      </c>
      <c r="AA114" s="14">
        <f t="shared" si="26"/>
        <v>1</v>
      </c>
      <c r="AB114" s="15" t="str">
        <f t="shared" si="27"/>
        <v>Yellow</v>
      </c>
      <c r="AC114" s="15" t="str">
        <f t="shared" si="28"/>
        <v>Yellow</v>
      </c>
      <c r="AD114" s="15" t="str">
        <f t="shared" si="29"/>
        <v>Category 1</v>
      </c>
      <c r="AE114" s="17">
        <f t="shared" si="30"/>
        <v>0</v>
      </c>
      <c r="AF114" s="18">
        <f t="shared" si="31"/>
        <v>0</v>
      </c>
      <c r="AG114" s="18">
        <f t="shared" si="32"/>
        <v>1</v>
      </c>
      <c r="AH114" s="18">
        <f t="shared" si="33"/>
        <v>13.641403287789469</v>
      </c>
      <c r="AI114" s="18">
        <f t="shared" si="34"/>
        <v>0.71239432940023895</v>
      </c>
      <c r="AJ114" s="18">
        <f t="shared" si="35"/>
        <v>-0.64620238281029196</v>
      </c>
      <c r="AK114" s="14" t="s">
        <v>53</v>
      </c>
      <c r="AL114" s="14">
        <v>0</v>
      </c>
      <c r="AM114" s="18">
        <f t="shared" si="36"/>
        <v>0.83811097576498705</v>
      </c>
      <c r="AN114" s="17">
        <f t="shared" si="37"/>
        <v>0.95250704470665082</v>
      </c>
      <c r="AO114" s="14" t="s">
        <v>74</v>
      </c>
      <c r="AP114" s="14" t="s">
        <v>55</v>
      </c>
      <c r="AQ114" s="14">
        <v>2</v>
      </c>
      <c r="AR114" s="14">
        <v>7</v>
      </c>
      <c r="AS114" s="14">
        <v>0</v>
      </c>
      <c r="AT114" s="14">
        <v>0</v>
      </c>
    </row>
    <row r="115" spans="1:46" x14ac:dyDescent="0.55000000000000004">
      <c r="A115" s="14" t="s">
        <v>70</v>
      </c>
      <c r="B115" s="14" t="s">
        <v>118</v>
      </c>
      <c r="C115" s="15" t="s">
        <v>66</v>
      </c>
      <c r="D115" s="16">
        <v>5</v>
      </c>
      <c r="E115" s="16" t="s">
        <v>296</v>
      </c>
      <c r="F115" s="14" t="s">
        <v>297</v>
      </c>
      <c r="G115" s="14">
        <v>22</v>
      </c>
      <c r="H115" s="14">
        <v>18</v>
      </c>
      <c r="I115" s="14">
        <v>0</v>
      </c>
      <c r="J115" s="14">
        <v>0</v>
      </c>
      <c r="K115" s="14">
        <f t="shared" si="38"/>
        <v>18</v>
      </c>
      <c r="L115" s="17">
        <f t="shared" si="20"/>
        <v>0.81818181818181823</v>
      </c>
      <c r="M115" s="15">
        <v>1.694729637</v>
      </c>
      <c r="N115" s="14">
        <f t="shared" si="21"/>
        <v>7</v>
      </c>
      <c r="O115" s="17">
        <v>0.764705882</v>
      </c>
      <c r="P115" s="18">
        <f t="shared" si="22"/>
        <v>5.3529411739999997</v>
      </c>
      <c r="Q115" s="14">
        <v>2</v>
      </c>
      <c r="R115" s="14">
        <v>0</v>
      </c>
      <c r="S115" s="14">
        <v>0</v>
      </c>
      <c r="T115" s="18">
        <f t="shared" si="23"/>
        <v>1.529411764</v>
      </c>
      <c r="U115" s="14">
        <v>1</v>
      </c>
      <c r="V115" s="14">
        <v>0</v>
      </c>
      <c r="W115" s="14">
        <v>0</v>
      </c>
      <c r="X115" s="18">
        <v>1.71514438071244</v>
      </c>
      <c r="Y115" s="17">
        <f t="shared" si="24"/>
        <v>1.0076003889676164</v>
      </c>
      <c r="Z115" s="14">
        <f t="shared" si="25"/>
        <v>0</v>
      </c>
      <c r="AA115" s="14">
        <f t="shared" si="26"/>
        <v>0</v>
      </c>
      <c r="AB115" s="15" t="str">
        <f t="shared" si="27"/>
        <v>Green</v>
      </c>
      <c r="AC115" s="15" t="str">
        <f t="shared" si="28"/>
        <v>Yellow</v>
      </c>
      <c r="AD115" s="15" t="str">
        <f t="shared" si="29"/>
        <v>None</v>
      </c>
      <c r="AE115" s="17">
        <f t="shared" si="30"/>
        <v>0.28000000000000003</v>
      </c>
      <c r="AF115" s="18">
        <f t="shared" si="31"/>
        <v>1.529411764</v>
      </c>
      <c r="AG115" s="18">
        <f t="shared" si="32"/>
        <v>1</v>
      </c>
      <c r="AH115" s="18">
        <f t="shared" si="33"/>
        <v>20.007391488757889</v>
      </c>
      <c r="AI115" s="18">
        <f t="shared" si="34"/>
        <v>-0.16720855728755946</v>
      </c>
      <c r="AJ115" s="18">
        <f t="shared" si="35"/>
        <v>-2.1598170685296703</v>
      </c>
      <c r="AK115" s="14" t="s">
        <v>53</v>
      </c>
      <c r="AL115" s="14">
        <v>0</v>
      </c>
      <c r="AM115" s="18">
        <f t="shared" si="36"/>
        <v>-0.21865734424618882</v>
      </c>
      <c r="AN115" s="17">
        <f t="shared" si="37"/>
        <v>1.0076003889676164</v>
      </c>
      <c r="AO115" s="14" t="s">
        <v>117</v>
      </c>
      <c r="AP115" s="14" t="s">
        <v>55</v>
      </c>
      <c r="AQ115" s="14">
        <v>0</v>
      </c>
      <c r="AR115" s="14">
        <v>3</v>
      </c>
      <c r="AS115" s="14">
        <v>7</v>
      </c>
      <c r="AT115" s="14">
        <v>0</v>
      </c>
    </row>
    <row r="116" spans="1:46" x14ac:dyDescent="0.55000000000000004">
      <c r="A116" s="14" t="s">
        <v>56</v>
      </c>
      <c r="B116" s="14" t="s">
        <v>279</v>
      </c>
      <c r="C116" s="15" t="s">
        <v>78</v>
      </c>
      <c r="D116" s="16">
        <v>7</v>
      </c>
      <c r="E116" s="16" t="s">
        <v>298</v>
      </c>
      <c r="F116" s="14" t="s">
        <v>299</v>
      </c>
      <c r="G116" s="14">
        <v>15</v>
      </c>
      <c r="H116" s="14">
        <v>16</v>
      </c>
      <c r="I116" s="14">
        <v>0</v>
      </c>
      <c r="J116" s="14">
        <v>0</v>
      </c>
      <c r="K116" s="14">
        <f t="shared" ref="K116:K125" si="39">H116-I116-J116</f>
        <v>16</v>
      </c>
      <c r="L116" s="17">
        <f t="shared" si="20"/>
        <v>1.0666666666666667</v>
      </c>
      <c r="M116" s="15">
        <v>1.2873032170000001</v>
      </c>
      <c r="N116" s="14">
        <f t="shared" si="21"/>
        <v>3</v>
      </c>
      <c r="O116" s="17">
        <v>0.88888888899999996</v>
      </c>
      <c r="P116" s="18">
        <f t="shared" si="22"/>
        <v>2.6666666669999999</v>
      </c>
      <c r="Q116" s="14">
        <v>0</v>
      </c>
      <c r="R116" s="14">
        <v>0</v>
      </c>
      <c r="S116" s="14">
        <v>0</v>
      </c>
      <c r="T116" s="18">
        <f t="shared" si="23"/>
        <v>0</v>
      </c>
      <c r="U116" s="14">
        <v>2</v>
      </c>
      <c r="V116" s="14">
        <v>0</v>
      </c>
      <c r="W116" s="14">
        <v>0</v>
      </c>
      <c r="X116" s="18">
        <v>0.73756554069515101</v>
      </c>
      <c r="Y116" s="17">
        <f t="shared" si="24"/>
        <v>1.0619400750869901</v>
      </c>
      <c r="Z116" s="14">
        <f t="shared" si="25"/>
        <v>0</v>
      </c>
      <c r="AA116" s="14">
        <f t="shared" si="26"/>
        <v>0</v>
      </c>
      <c r="AB116" s="15" t="str">
        <f t="shared" si="27"/>
        <v>Yellow</v>
      </c>
      <c r="AC116" s="15" t="str">
        <f t="shared" si="28"/>
        <v>Yellow</v>
      </c>
      <c r="AD116" s="15" t="str">
        <f t="shared" si="29"/>
        <v>Category 1</v>
      </c>
      <c r="AE116" s="17">
        <f t="shared" si="30"/>
        <v>0.15789473684210525</v>
      </c>
      <c r="AF116" s="18">
        <f t="shared" si="31"/>
        <v>0</v>
      </c>
      <c r="AG116" s="18">
        <f t="shared" si="32"/>
        <v>2</v>
      </c>
      <c r="AH116" s="18">
        <f t="shared" si="33"/>
        <v>13.641403287789469</v>
      </c>
      <c r="AI116" s="18">
        <f t="shared" si="34"/>
        <v>-0.92910112630484887</v>
      </c>
      <c r="AJ116" s="18">
        <f t="shared" si="35"/>
        <v>-2.2876978385153794</v>
      </c>
      <c r="AK116" s="14" t="s">
        <v>53</v>
      </c>
      <c r="AL116" s="14">
        <v>0</v>
      </c>
      <c r="AM116" s="18">
        <f t="shared" si="36"/>
        <v>-1.0452387669623002</v>
      </c>
      <c r="AN116" s="17">
        <f t="shared" si="37"/>
        <v>1.0619400750869901</v>
      </c>
      <c r="AO116" s="14" t="s">
        <v>60</v>
      </c>
      <c r="AP116" s="14" t="s">
        <v>55</v>
      </c>
      <c r="AQ116" s="14">
        <v>4</v>
      </c>
      <c r="AR116" s="14">
        <v>7</v>
      </c>
      <c r="AS116" s="14">
        <v>3</v>
      </c>
      <c r="AT116" s="14">
        <v>0</v>
      </c>
    </row>
    <row r="117" spans="1:46" x14ac:dyDescent="0.55000000000000004">
      <c r="A117" s="14" t="s">
        <v>48</v>
      </c>
      <c r="B117" s="14" t="s">
        <v>75</v>
      </c>
      <c r="C117" s="15" t="s">
        <v>78</v>
      </c>
      <c r="D117" s="16">
        <v>5</v>
      </c>
      <c r="E117" s="16" t="s">
        <v>300</v>
      </c>
      <c r="F117" s="14" t="s">
        <v>301</v>
      </c>
      <c r="G117" s="14">
        <v>9</v>
      </c>
      <c r="H117" s="14">
        <v>8</v>
      </c>
      <c r="I117" s="14">
        <v>0</v>
      </c>
      <c r="J117" s="14">
        <v>0</v>
      </c>
      <c r="K117" s="14">
        <f t="shared" si="39"/>
        <v>8</v>
      </c>
      <c r="L117" s="17">
        <f t="shared" si="20"/>
        <v>0.88888888888888884</v>
      </c>
      <c r="M117" s="15">
        <v>0.47268993799999998</v>
      </c>
      <c r="N117" s="14">
        <f t="shared" si="21"/>
        <v>1</v>
      </c>
      <c r="O117" s="17">
        <v>1</v>
      </c>
      <c r="P117" s="18">
        <f t="shared" si="22"/>
        <v>1</v>
      </c>
      <c r="Q117" s="14">
        <v>0</v>
      </c>
      <c r="R117" s="14">
        <v>0</v>
      </c>
      <c r="S117" s="14">
        <v>0</v>
      </c>
      <c r="T117" s="18">
        <f t="shared" si="23"/>
        <v>0</v>
      </c>
      <c r="U117" s="14">
        <v>0</v>
      </c>
      <c r="V117" s="14">
        <v>0</v>
      </c>
      <c r="W117" s="14">
        <v>0</v>
      </c>
      <c r="X117" s="18">
        <v>0.27160362318890302</v>
      </c>
      <c r="Y117" s="17">
        <f t="shared" si="24"/>
        <v>0.96982181964567737</v>
      </c>
      <c r="Z117" s="14">
        <f t="shared" si="25"/>
        <v>0</v>
      </c>
      <c r="AA117" s="14">
        <f t="shared" si="26"/>
        <v>1</v>
      </c>
      <c r="AB117" s="15" t="str">
        <f t="shared" si="27"/>
        <v>Green</v>
      </c>
      <c r="AC117" s="15" t="str">
        <f t="shared" si="28"/>
        <v>Yellow</v>
      </c>
      <c r="AD117" s="15" t="str">
        <f t="shared" si="29"/>
        <v>Category 2</v>
      </c>
      <c r="AE117" s="17">
        <f t="shared" si="30"/>
        <v>0.1111111111111111</v>
      </c>
      <c r="AF117" s="18">
        <f t="shared" si="31"/>
        <v>0</v>
      </c>
      <c r="AG117" s="18">
        <f t="shared" si="32"/>
        <v>0</v>
      </c>
      <c r="AH117" s="18">
        <f t="shared" si="33"/>
        <v>8.1848419726736825</v>
      </c>
      <c r="AI117" s="18">
        <f t="shared" si="34"/>
        <v>0.27160362318890302</v>
      </c>
      <c r="AJ117" s="18">
        <f t="shared" si="35"/>
        <v>-0.54355440413741452</v>
      </c>
      <c r="AK117" s="14" t="s">
        <v>53</v>
      </c>
      <c r="AL117" s="14">
        <v>0</v>
      </c>
      <c r="AM117" s="18">
        <f t="shared" si="36"/>
        <v>0.27160362318890302</v>
      </c>
      <c r="AN117" s="17">
        <f t="shared" si="37"/>
        <v>0.96982181964567737</v>
      </c>
      <c r="AO117" s="14" t="s">
        <v>114</v>
      </c>
      <c r="AP117" s="14" t="s">
        <v>55</v>
      </c>
      <c r="AQ117" s="14">
        <v>1</v>
      </c>
      <c r="AR117" s="14">
        <v>7</v>
      </c>
      <c r="AS117" s="14">
        <v>1</v>
      </c>
      <c r="AT117" s="14">
        <v>0</v>
      </c>
    </row>
    <row r="118" spans="1:46" x14ac:dyDescent="0.55000000000000004">
      <c r="A118" s="14" t="s">
        <v>48</v>
      </c>
      <c r="B118" s="14" t="s">
        <v>49</v>
      </c>
      <c r="C118" s="15" t="s">
        <v>66</v>
      </c>
      <c r="D118" s="16">
        <v>7</v>
      </c>
      <c r="E118" s="16" t="s">
        <v>302</v>
      </c>
      <c r="F118" s="14" t="s">
        <v>303</v>
      </c>
      <c r="G118" s="14">
        <v>28</v>
      </c>
      <c r="H118" s="14">
        <v>28</v>
      </c>
      <c r="I118" s="14">
        <v>0</v>
      </c>
      <c r="J118" s="14">
        <v>0</v>
      </c>
      <c r="K118" s="14">
        <f t="shared" si="39"/>
        <v>28</v>
      </c>
      <c r="L118" s="17">
        <f t="shared" si="20"/>
        <v>1</v>
      </c>
      <c r="M118" s="15">
        <v>1.748477971</v>
      </c>
      <c r="N118" s="14">
        <f t="shared" si="21"/>
        <v>4</v>
      </c>
      <c r="O118" s="17">
        <v>0.73076923100000002</v>
      </c>
      <c r="P118" s="18">
        <f t="shared" si="22"/>
        <v>2.9230769240000001</v>
      </c>
      <c r="Q118" s="14">
        <v>1</v>
      </c>
      <c r="R118" s="14">
        <v>0</v>
      </c>
      <c r="S118" s="14">
        <v>0</v>
      </c>
      <c r="T118" s="18">
        <f t="shared" si="23"/>
        <v>0.73076923100000002</v>
      </c>
      <c r="U118" s="14">
        <v>0</v>
      </c>
      <c r="V118" s="14">
        <v>0</v>
      </c>
      <c r="W118" s="14">
        <v>0</v>
      </c>
      <c r="X118" s="18">
        <v>4.7594371814639302</v>
      </c>
      <c r="Y118" s="17">
        <f t="shared" si="24"/>
        <v>0.96051460619771678</v>
      </c>
      <c r="Z118" s="14">
        <f t="shared" si="25"/>
        <v>0</v>
      </c>
      <c r="AA118" s="14">
        <f t="shared" si="26"/>
        <v>2</v>
      </c>
      <c r="AB118" s="15" t="str">
        <f t="shared" si="27"/>
        <v>Yellow</v>
      </c>
      <c r="AC118" s="15" t="str">
        <f t="shared" si="28"/>
        <v>Yellow</v>
      </c>
      <c r="AD118" s="15" t="str">
        <f t="shared" si="29"/>
        <v>Category 1</v>
      </c>
      <c r="AE118" s="17">
        <f t="shared" si="30"/>
        <v>0.125</v>
      </c>
      <c r="AF118" s="18">
        <f t="shared" si="31"/>
        <v>0.73076923100000002</v>
      </c>
      <c r="AG118" s="18">
        <f t="shared" si="32"/>
        <v>0</v>
      </c>
      <c r="AH118" s="18">
        <f t="shared" si="33"/>
        <v>25.463952803873678</v>
      </c>
      <c r="AI118" s="18">
        <f t="shared" si="34"/>
        <v>1.1055910264639301</v>
      </c>
      <c r="AJ118" s="18">
        <f t="shared" si="35"/>
        <v>-1.4304561696623921</v>
      </c>
      <c r="AK118" s="14" t="s">
        <v>53</v>
      </c>
      <c r="AL118" s="14">
        <v>0</v>
      </c>
      <c r="AM118" s="18">
        <f t="shared" si="36"/>
        <v>1.5129140357360369</v>
      </c>
      <c r="AN118" s="17">
        <f t="shared" si="37"/>
        <v>0.96051460619771678</v>
      </c>
      <c r="AO118" s="14" t="s">
        <v>110</v>
      </c>
      <c r="AP118" s="14" t="s">
        <v>55</v>
      </c>
      <c r="AQ118" s="14">
        <v>4</v>
      </c>
      <c r="AR118" s="14">
        <v>3</v>
      </c>
      <c r="AS118" s="14">
        <v>4</v>
      </c>
      <c r="AT118" s="14">
        <v>0</v>
      </c>
    </row>
    <row r="119" spans="1:46" x14ac:dyDescent="0.55000000000000004">
      <c r="A119" s="14" t="s">
        <v>70</v>
      </c>
      <c r="B119" s="14" t="s">
        <v>99</v>
      </c>
      <c r="C119" s="15" t="s">
        <v>78</v>
      </c>
      <c r="D119" s="16">
        <v>9</v>
      </c>
      <c r="E119" s="16" t="s">
        <v>304</v>
      </c>
      <c r="F119" s="14" t="s">
        <v>305</v>
      </c>
      <c r="G119" s="14">
        <v>22</v>
      </c>
      <c r="H119" s="14">
        <v>22</v>
      </c>
      <c r="I119" s="14">
        <v>0</v>
      </c>
      <c r="J119" s="14">
        <v>0</v>
      </c>
      <c r="K119" s="14">
        <f t="shared" si="39"/>
        <v>22</v>
      </c>
      <c r="L119" s="17">
        <f t="shared" si="20"/>
        <v>1</v>
      </c>
      <c r="M119" s="15">
        <v>0.82618673799999998</v>
      </c>
      <c r="N119" s="14">
        <f t="shared" si="21"/>
        <v>2</v>
      </c>
      <c r="O119" s="17">
        <v>0.73913043499999997</v>
      </c>
      <c r="P119" s="18">
        <f t="shared" si="22"/>
        <v>1.4782608699999999</v>
      </c>
      <c r="Q119" s="14">
        <v>0</v>
      </c>
      <c r="R119" s="14">
        <v>0</v>
      </c>
      <c r="S119" s="14">
        <v>0</v>
      </c>
      <c r="T119" s="18">
        <f t="shared" si="23"/>
        <v>0</v>
      </c>
      <c r="U119" s="14">
        <v>0</v>
      </c>
      <c r="V119" s="14">
        <v>0</v>
      </c>
      <c r="W119" s="14">
        <v>0</v>
      </c>
      <c r="X119" s="18">
        <v>0.63555966537041797</v>
      </c>
      <c r="Y119" s="17">
        <f t="shared" si="24"/>
        <v>1.0383046002104355</v>
      </c>
      <c r="Z119" s="14">
        <f t="shared" si="25"/>
        <v>0</v>
      </c>
      <c r="AA119" s="14">
        <f t="shared" si="26"/>
        <v>0</v>
      </c>
      <c r="AB119" s="15" t="str">
        <f t="shared" si="27"/>
        <v>Yellow</v>
      </c>
      <c r="AC119" s="15" t="str">
        <f t="shared" si="28"/>
        <v>Yellow</v>
      </c>
      <c r="AD119" s="15" t="str">
        <f t="shared" si="29"/>
        <v>Category 1</v>
      </c>
      <c r="AE119" s="17">
        <f t="shared" si="30"/>
        <v>8.3333333333333329E-2</v>
      </c>
      <c r="AF119" s="18">
        <f t="shared" si="31"/>
        <v>0</v>
      </c>
      <c r="AG119" s="18">
        <f t="shared" si="32"/>
        <v>0</v>
      </c>
      <c r="AH119" s="18">
        <f t="shared" si="33"/>
        <v>20.007391488757889</v>
      </c>
      <c r="AI119" s="18">
        <f t="shared" si="34"/>
        <v>-0.84270120462958198</v>
      </c>
      <c r="AJ119" s="18">
        <f t="shared" si="35"/>
        <v>-2.8353097158716922</v>
      </c>
      <c r="AK119" s="14" t="s">
        <v>53</v>
      </c>
      <c r="AL119" s="14">
        <v>0</v>
      </c>
      <c r="AM119" s="18">
        <f t="shared" si="36"/>
        <v>-1.1401251588693977</v>
      </c>
      <c r="AN119" s="17">
        <f t="shared" si="37"/>
        <v>1.0383046002104355</v>
      </c>
      <c r="AO119" s="14" t="s">
        <v>117</v>
      </c>
      <c r="AP119" s="14" t="s">
        <v>55</v>
      </c>
      <c r="AQ119" s="14">
        <v>4</v>
      </c>
      <c r="AR119" s="14">
        <v>7</v>
      </c>
      <c r="AS119" s="14">
        <v>2</v>
      </c>
      <c r="AT119" s="14">
        <v>0</v>
      </c>
    </row>
    <row r="120" spans="1:46" x14ac:dyDescent="0.55000000000000004">
      <c r="A120" s="14" t="s">
        <v>70</v>
      </c>
      <c r="B120" s="14" t="s">
        <v>71</v>
      </c>
      <c r="C120" s="15" t="s">
        <v>66</v>
      </c>
      <c r="D120" s="16">
        <v>6</v>
      </c>
      <c r="E120" s="16" t="s">
        <v>306</v>
      </c>
      <c r="F120" s="14" t="s">
        <v>307</v>
      </c>
      <c r="G120" s="14">
        <v>22</v>
      </c>
      <c r="H120" s="14">
        <v>19</v>
      </c>
      <c r="I120" s="14">
        <v>0</v>
      </c>
      <c r="J120" s="14">
        <v>0</v>
      </c>
      <c r="K120" s="14">
        <f t="shared" si="39"/>
        <v>19</v>
      </c>
      <c r="L120" s="17">
        <f t="shared" si="20"/>
        <v>0.86363636363636365</v>
      </c>
      <c r="M120" s="15">
        <v>2.174537988</v>
      </c>
      <c r="N120" s="14">
        <f t="shared" si="21"/>
        <v>5</v>
      </c>
      <c r="O120" s="17">
        <v>0.571428571</v>
      </c>
      <c r="P120" s="18">
        <f t="shared" si="22"/>
        <v>2.8571428550000002</v>
      </c>
      <c r="Q120" s="14">
        <v>1</v>
      </c>
      <c r="R120" s="14">
        <v>0</v>
      </c>
      <c r="S120" s="14">
        <v>0</v>
      </c>
      <c r="T120" s="18">
        <f t="shared" si="23"/>
        <v>0.571428571</v>
      </c>
      <c r="U120" s="14">
        <v>0</v>
      </c>
      <c r="V120" s="14">
        <v>0</v>
      </c>
      <c r="W120" s="14">
        <v>0</v>
      </c>
      <c r="X120" s="18">
        <v>0.54350687264063802</v>
      </c>
      <c r="Y120" s="17">
        <f t="shared" si="24"/>
        <v>0.99477566151633456</v>
      </c>
      <c r="Z120" s="14">
        <f t="shared" si="25"/>
        <v>0</v>
      </c>
      <c r="AA120" s="14">
        <f t="shared" si="26"/>
        <v>1</v>
      </c>
      <c r="AB120" s="15" t="str">
        <f t="shared" si="27"/>
        <v>Green</v>
      </c>
      <c r="AC120" s="15" t="str">
        <f t="shared" si="28"/>
        <v>Yellow</v>
      </c>
      <c r="AD120" s="15" t="str">
        <f t="shared" si="29"/>
        <v>Category 2</v>
      </c>
      <c r="AE120" s="17">
        <f t="shared" si="30"/>
        <v>0.20833333333333334</v>
      </c>
      <c r="AF120" s="18">
        <f t="shared" si="31"/>
        <v>0.571428571</v>
      </c>
      <c r="AG120" s="18">
        <f t="shared" si="32"/>
        <v>0</v>
      </c>
      <c r="AH120" s="18">
        <f t="shared" si="33"/>
        <v>20.007391488757889</v>
      </c>
      <c r="AI120" s="18">
        <f t="shared" si="34"/>
        <v>0.11493544664063782</v>
      </c>
      <c r="AJ120" s="18">
        <f t="shared" si="35"/>
        <v>-1.877673064601473</v>
      </c>
      <c r="AK120" s="14" t="s">
        <v>53</v>
      </c>
      <c r="AL120" s="14">
        <v>0</v>
      </c>
      <c r="AM120" s="18">
        <f t="shared" si="36"/>
        <v>0.20113703177196895</v>
      </c>
      <c r="AN120" s="17">
        <f t="shared" si="37"/>
        <v>0.99477566151633456</v>
      </c>
      <c r="AO120" s="14" t="s">
        <v>74</v>
      </c>
      <c r="AP120" s="14" t="s">
        <v>55</v>
      </c>
      <c r="AQ120" s="14">
        <v>1</v>
      </c>
      <c r="AR120" s="14">
        <v>3</v>
      </c>
      <c r="AS120" s="14">
        <v>5</v>
      </c>
      <c r="AT120" s="14">
        <v>0</v>
      </c>
    </row>
    <row r="121" spans="1:46" x14ac:dyDescent="0.55000000000000004">
      <c r="A121" s="14" t="s">
        <v>70</v>
      </c>
      <c r="B121" s="14" t="s">
        <v>126</v>
      </c>
      <c r="C121" s="15" t="s">
        <v>66</v>
      </c>
      <c r="D121" s="16">
        <v>7</v>
      </c>
      <c r="E121" s="16" t="s">
        <v>308</v>
      </c>
      <c r="F121" s="14" t="s">
        <v>309</v>
      </c>
      <c r="G121" s="14">
        <v>17</v>
      </c>
      <c r="H121" s="14">
        <v>15</v>
      </c>
      <c r="I121" s="14">
        <v>0</v>
      </c>
      <c r="J121" s="14">
        <v>0</v>
      </c>
      <c r="K121" s="14">
        <f t="shared" si="39"/>
        <v>15</v>
      </c>
      <c r="L121" s="17">
        <f t="shared" si="20"/>
        <v>0.88235294117647056</v>
      </c>
      <c r="M121" s="15">
        <v>1.907186858</v>
      </c>
      <c r="N121" s="14">
        <f t="shared" si="21"/>
        <v>5</v>
      </c>
      <c r="O121" s="17">
        <v>0.76923076899999998</v>
      </c>
      <c r="P121" s="18">
        <f t="shared" si="22"/>
        <v>3.8461538449999999</v>
      </c>
      <c r="Q121" s="14">
        <v>0</v>
      </c>
      <c r="R121" s="14">
        <v>0</v>
      </c>
      <c r="S121" s="14">
        <v>0</v>
      </c>
      <c r="T121" s="18">
        <f t="shared" si="23"/>
        <v>0</v>
      </c>
      <c r="U121" s="14">
        <v>1</v>
      </c>
      <c r="V121" s="14">
        <v>0</v>
      </c>
      <c r="W121" s="14">
        <v>0</v>
      </c>
      <c r="X121" s="18">
        <v>1.1023921571970901</v>
      </c>
      <c r="Y121" s="17">
        <f t="shared" si="24"/>
        <v>0.98492715810605347</v>
      </c>
      <c r="Z121" s="14">
        <f t="shared" si="25"/>
        <v>0</v>
      </c>
      <c r="AA121" s="14">
        <f t="shared" si="26"/>
        <v>1</v>
      </c>
      <c r="AB121" s="15" t="str">
        <f t="shared" si="27"/>
        <v>Green</v>
      </c>
      <c r="AC121" s="15" t="str">
        <f t="shared" si="28"/>
        <v>Yellow</v>
      </c>
      <c r="AD121" s="15" t="str">
        <f t="shared" si="29"/>
        <v>Category 2</v>
      </c>
      <c r="AE121" s="17">
        <f t="shared" si="30"/>
        <v>0.25</v>
      </c>
      <c r="AF121" s="18">
        <f t="shared" si="31"/>
        <v>0</v>
      </c>
      <c r="AG121" s="18">
        <f t="shared" si="32"/>
        <v>1</v>
      </c>
      <c r="AH121" s="18">
        <f t="shared" si="33"/>
        <v>15.460257059494733</v>
      </c>
      <c r="AI121" s="18">
        <f t="shared" si="34"/>
        <v>0.25623831219709015</v>
      </c>
      <c r="AJ121" s="18">
        <f t="shared" si="35"/>
        <v>-1.2835046283081768</v>
      </c>
      <c r="AK121" s="14" t="s">
        <v>53</v>
      </c>
      <c r="AL121" s="14">
        <v>0</v>
      </c>
      <c r="AM121" s="18">
        <f t="shared" si="36"/>
        <v>0.33310980595615014</v>
      </c>
      <c r="AN121" s="17">
        <f t="shared" si="37"/>
        <v>0.98492715810605347</v>
      </c>
      <c r="AO121" s="14" t="s">
        <v>60</v>
      </c>
      <c r="AP121" s="14" t="s">
        <v>55</v>
      </c>
      <c r="AQ121" s="14">
        <v>1</v>
      </c>
      <c r="AR121" s="14">
        <v>3</v>
      </c>
      <c r="AS121" s="14">
        <v>5</v>
      </c>
      <c r="AT121" s="14">
        <v>0</v>
      </c>
    </row>
    <row r="122" spans="1:46" x14ac:dyDescent="0.55000000000000004">
      <c r="A122" s="14" t="s">
        <v>70</v>
      </c>
      <c r="B122" s="14" t="s">
        <v>99</v>
      </c>
      <c r="C122" s="15" t="s">
        <v>66</v>
      </c>
      <c r="D122" s="16">
        <v>6</v>
      </c>
      <c r="E122" s="16" t="s">
        <v>310</v>
      </c>
      <c r="F122" s="14" t="s">
        <v>311</v>
      </c>
      <c r="G122" s="14">
        <v>20</v>
      </c>
      <c r="H122" s="14">
        <v>18</v>
      </c>
      <c r="I122" s="14">
        <v>0</v>
      </c>
      <c r="J122" s="14">
        <v>0</v>
      </c>
      <c r="K122" s="14">
        <f t="shared" si="39"/>
        <v>18</v>
      </c>
      <c r="L122" s="17">
        <f t="shared" si="20"/>
        <v>0.9</v>
      </c>
      <c r="M122" s="15">
        <v>1.025405645</v>
      </c>
      <c r="N122" s="14">
        <f t="shared" si="21"/>
        <v>3</v>
      </c>
      <c r="O122" s="17">
        <v>1</v>
      </c>
      <c r="P122" s="18">
        <f t="shared" si="22"/>
        <v>3</v>
      </c>
      <c r="Q122" s="14">
        <v>1</v>
      </c>
      <c r="R122" s="14">
        <v>0</v>
      </c>
      <c r="S122" s="14">
        <v>0</v>
      </c>
      <c r="T122" s="18">
        <f t="shared" si="23"/>
        <v>1</v>
      </c>
      <c r="U122" s="14">
        <v>0</v>
      </c>
      <c r="V122" s="14">
        <v>0</v>
      </c>
      <c r="W122" s="14">
        <v>0</v>
      </c>
      <c r="X122" s="18">
        <v>1.5365097103902201</v>
      </c>
      <c r="Y122" s="17">
        <f t="shared" si="24"/>
        <v>1.0231745144804889</v>
      </c>
      <c r="Z122" s="14">
        <f t="shared" si="25"/>
        <v>0</v>
      </c>
      <c r="AA122" s="14">
        <f t="shared" si="26"/>
        <v>0</v>
      </c>
      <c r="AB122" s="15" t="str">
        <f t="shared" si="27"/>
        <v>Yellow</v>
      </c>
      <c r="AC122" s="15" t="str">
        <f t="shared" si="28"/>
        <v>Yellow</v>
      </c>
      <c r="AD122" s="15" t="str">
        <f t="shared" si="29"/>
        <v>Category 2</v>
      </c>
      <c r="AE122" s="17">
        <f t="shared" si="30"/>
        <v>0.14285714285714285</v>
      </c>
      <c r="AF122" s="18">
        <f t="shared" si="31"/>
        <v>1</v>
      </c>
      <c r="AG122" s="18">
        <f t="shared" si="32"/>
        <v>0</v>
      </c>
      <c r="AH122" s="18">
        <f t="shared" si="33"/>
        <v>18.188537717052625</v>
      </c>
      <c r="AI122" s="18">
        <f t="shared" si="34"/>
        <v>-0.46349028960977989</v>
      </c>
      <c r="AJ122" s="18">
        <f t="shared" si="35"/>
        <v>-2.2749525725571544</v>
      </c>
      <c r="AK122" s="14" t="s">
        <v>53</v>
      </c>
      <c r="AL122" s="14">
        <v>0</v>
      </c>
      <c r="AM122" s="18">
        <f t="shared" si="36"/>
        <v>-0.46349028960977989</v>
      </c>
      <c r="AN122" s="17">
        <f t="shared" si="37"/>
        <v>1.0231745144804889</v>
      </c>
      <c r="AO122" s="14" t="s">
        <v>117</v>
      </c>
      <c r="AP122" s="14" t="s">
        <v>55</v>
      </c>
      <c r="AQ122" s="14">
        <v>1</v>
      </c>
      <c r="AR122" s="14">
        <v>3</v>
      </c>
      <c r="AS122" s="14">
        <v>3</v>
      </c>
      <c r="AT122" s="14">
        <v>0</v>
      </c>
    </row>
    <row r="123" spans="1:46" x14ac:dyDescent="0.55000000000000004">
      <c r="A123" s="14" t="s">
        <v>70</v>
      </c>
      <c r="B123" s="14" t="s">
        <v>118</v>
      </c>
      <c r="C123" s="15" t="s">
        <v>78</v>
      </c>
      <c r="D123" s="16">
        <v>7</v>
      </c>
      <c r="E123" s="16" t="s">
        <v>312</v>
      </c>
      <c r="F123" s="14" t="s">
        <v>313</v>
      </c>
      <c r="G123" s="14">
        <v>11</v>
      </c>
      <c r="H123" s="14">
        <v>13</v>
      </c>
      <c r="I123" s="14">
        <v>0</v>
      </c>
      <c r="J123" s="14">
        <v>0</v>
      </c>
      <c r="K123" s="14">
        <f t="shared" si="39"/>
        <v>13</v>
      </c>
      <c r="L123" s="17">
        <f t="shared" si="20"/>
        <v>1.1818181818181819</v>
      </c>
      <c r="M123" s="15">
        <v>1.125062843</v>
      </c>
      <c r="N123" s="14">
        <f t="shared" si="21"/>
        <v>1</v>
      </c>
      <c r="O123" s="17">
        <v>0.80906921200000004</v>
      </c>
      <c r="P123" s="18">
        <f t="shared" si="22"/>
        <v>0.80906921200000004</v>
      </c>
      <c r="Q123" s="14">
        <v>0</v>
      </c>
      <c r="R123" s="14">
        <v>0</v>
      </c>
      <c r="S123" s="14">
        <v>0</v>
      </c>
      <c r="T123" s="18">
        <f t="shared" si="23"/>
        <v>0</v>
      </c>
      <c r="U123" s="14">
        <v>0</v>
      </c>
      <c r="V123" s="14">
        <v>0</v>
      </c>
      <c r="W123" s="14">
        <v>0</v>
      </c>
      <c r="X123" s="18">
        <v>1.9696935973139</v>
      </c>
      <c r="Y123" s="17">
        <f t="shared" si="24"/>
        <v>1.0763068740623729</v>
      </c>
      <c r="Z123" s="14">
        <f t="shared" si="25"/>
        <v>0</v>
      </c>
      <c r="AA123" s="14">
        <f t="shared" si="26"/>
        <v>0</v>
      </c>
      <c r="AB123" s="15" t="str">
        <f t="shared" si="27"/>
        <v>Yellow</v>
      </c>
      <c r="AC123" s="15" t="str">
        <f t="shared" si="28"/>
        <v>Yellow</v>
      </c>
      <c r="AD123" s="15" t="str">
        <f t="shared" si="29"/>
        <v>Category 1</v>
      </c>
      <c r="AE123" s="17">
        <f t="shared" si="30"/>
        <v>7.1428571428571425E-2</v>
      </c>
      <c r="AF123" s="18">
        <f t="shared" si="31"/>
        <v>0</v>
      </c>
      <c r="AG123" s="18">
        <f t="shared" si="32"/>
        <v>0</v>
      </c>
      <c r="AH123" s="18">
        <f t="shared" si="33"/>
        <v>10.003695744378945</v>
      </c>
      <c r="AI123" s="18">
        <f t="shared" si="34"/>
        <v>-0.83937561468609978</v>
      </c>
      <c r="AJ123" s="18">
        <f t="shared" si="35"/>
        <v>-1.8356798703071551</v>
      </c>
      <c r="AK123" s="14" t="s">
        <v>53</v>
      </c>
      <c r="AL123" s="14">
        <v>0</v>
      </c>
      <c r="AM123" s="18">
        <f t="shared" si="36"/>
        <v>-1.0374583561413528</v>
      </c>
      <c r="AN123" s="17">
        <f t="shared" si="37"/>
        <v>1.0763068740623729</v>
      </c>
      <c r="AO123" s="14" t="s">
        <v>117</v>
      </c>
      <c r="AP123" s="14" t="s">
        <v>55</v>
      </c>
      <c r="AQ123" s="14">
        <v>3</v>
      </c>
      <c r="AR123" s="14">
        <v>7</v>
      </c>
      <c r="AS123" s="14">
        <v>1</v>
      </c>
      <c r="AT123" s="14">
        <v>0</v>
      </c>
    </row>
    <row r="124" spans="1:46" x14ac:dyDescent="0.55000000000000004">
      <c r="A124" s="14" t="s">
        <v>56</v>
      </c>
      <c r="B124" s="14" t="s">
        <v>57</v>
      </c>
      <c r="C124" s="15" t="s">
        <v>66</v>
      </c>
      <c r="D124" s="16">
        <v>7</v>
      </c>
      <c r="E124" s="16" t="s">
        <v>314</v>
      </c>
      <c r="F124" s="14" t="s">
        <v>315</v>
      </c>
      <c r="G124" s="14">
        <v>26</v>
      </c>
      <c r="H124" s="14">
        <v>24</v>
      </c>
      <c r="I124" s="14">
        <v>0</v>
      </c>
      <c r="J124" s="14">
        <v>0</v>
      </c>
      <c r="K124" s="14">
        <f t="shared" si="39"/>
        <v>24</v>
      </c>
      <c r="L124" s="17">
        <f t="shared" si="20"/>
        <v>0.92307692307692313</v>
      </c>
      <c r="M124" s="15">
        <v>1.6959030020000001</v>
      </c>
      <c r="N124" s="14">
        <f t="shared" si="21"/>
        <v>6</v>
      </c>
      <c r="O124" s="17">
        <v>0.58333333300000001</v>
      </c>
      <c r="P124" s="18">
        <f t="shared" si="22"/>
        <v>3.4999999979999998</v>
      </c>
      <c r="Q124" s="14">
        <v>0</v>
      </c>
      <c r="R124" s="14">
        <v>0</v>
      </c>
      <c r="S124" s="14">
        <v>0</v>
      </c>
      <c r="T124" s="18">
        <f t="shared" si="23"/>
        <v>0</v>
      </c>
      <c r="U124" s="14">
        <v>0</v>
      </c>
      <c r="V124" s="14">
        <v>0</v>
      </c>
      <c r="W124" s="14">
        <v>0</v>
      </c>
      <c r="X124" s="18">
        <v>1.6712044749856401</v>
      </c>
      <c r="Y124" s="17">
        <f t="shared" si="24"/>
        <v>0.99341521242362929</v>
      </c>
      <c r="Z124" s="14">
        <f t="shared" si="25"/>
        <v>0</v>
      </c>
      <c r="AA124" s="14">
        <f t="shared" si="26"/>
        <v>1</v>
      </c>
      <c r="AB124" s="15" t="str">
        <f t="shared" si="27"/>
        <v>Yellow</v>
      </c>
      <c r="AC124" s="15" t="str">
        <f t="shared" si="28"/>
        <v>Yellow</v>
      </c>
      <c r="AD124" s="15" t="str">
        <f t="shared" si="29"/>
        <v>Category 1</v>
      </c>
      <c r="AE124" s="17">
        <f t="shared" si="30"/>
        <v>0.2</v>
      </c>
      <c r="AF124" s="18">
        <f t="shared" si="31"/>
        <v>0</v>
      </c>
      <c r="AG124" s="18">
        <f t="shared" si="32"/>
        <v>0</v>
      </c>
      <c r="AH124" s="18">
        <f t="shared" si="33"/>
        <v>23.645099032168414</v>
      </c>
      <c r="AI124" s="18">
        <f t="shared" si="34"/>
        <v>0.17120447698564023</v>
      </c>
      <c r="AJ124" s="18">
        <f t="shared" si="35"/>
        <v>-2.183696490845946</v>
      </c>
      <c r="AK124" s="14" t="s">
        <v>53</v>
      </c>
      <c r="AL124" s="14">
        <v>0</v>
      </c>
      <c r="AM124" s="18">
        <f t="shared" si="36"/>
        <v>0.29349338928595092</v>
      </c>
      <c r="AN124" s="17">
        <f t="shared" si="37"/>
        <v>0.99341521242362929</v>
      </c>
      <c r="AO124" s="14" t="s">
        <v>60</v>
      </c>
      <c r="AP124" s="14" t="s">
        <v>55</v>
      </c>
      <c r="AQ124" s="14">
        <v>2</v>
      </c>
      <c r="AR124" s="14">
        <v>3</v>
      </c>
      <c r="AS124" s="14">
        <v>6</v>
      </c>
      <c r="AT124" s="14">
        <v>0</v>
      </c>
    </row>
    <row r="125" spans="1:46" x14ac:dyDescent="0.55000000000000004">
      <c r="A125" s="14" t="s">
        <v>56</v>
      </c>
      <c r="B125" s="14" t="s">
        <v>57</v>
      </c>
      <c r="C125" s="15" t="s">
        <v>66</v>
      </c>
      <c r="D125" s="16">
        <v>7</v>
      </c>
      <c r="E125" s="16" t="s">
        <v>316</v>
      </c>
      <c r="F125" s="14" t="s">
        <v>317</v>
      </c>
      <c r="G125" s="14">
        <v>22</v>
      </c>
      <c r="H125" s="14">
        <v>20</v>
      </c>
      <c r="I125" s="14">
        <v>0</v>
      </c>
      <c r="J125" s="14">
        <v>0</v>
      </c>
      <c r="K125" s="14">
        <f t="shared" si="39"/>
        <v>20</v>
      </c>
      <c r="L125" s="17">
        <f t="shared" si="20"/>
        <v>0.90909090909090906</v>
      </c>
      <c r="M125" s="15">
        <v>1.8760719889999999</v>
      </c>
      <c r="N125" s="14">
        <f t="shared" si="21"/>
        <v>6</v>
      </c>
      <c r="O125" s="17">
        <v>0.94444444400000005</v>
      </c>
      <c r="P125" s="18">
        <f t="shared" si="22"/>
        <v>5.6666666640000001</v>
      </c>
      <c r="Q125" s="14">
        <v>0</v>
      </c>
      <c r="R125" s="14">
        <v>1</v>
      </c>
      <c r="S125" s="14">
        <v>0</v>
      </c>
      <c r="T125" s="18">
        <f t="shared" si="23"/>
        <v>0.94444444400000005</v>
      </c>
      <c r="U125" s="14">
        <v>0</v>
      </c>
      <c r="V125" s="14">
        <v>0</v>
      </c>
      <c r="W125" s="14">
        <v>0</v>
      </c>
      <c r="X125" s="18">
        <v>4.25166329873006</v>
      </c>
      <c r="Y125" s="17">
        <f t="shared" si="24"/>
        <v>1.0163385367849971</v>
      </c>
      <c r="Z125" s="14">
        <f t="shared" si="25"/>
        <v>0</v>
      </c>
      <c r="AA125" s="14">
        <f t="shared" si="26"/>
        <v>0</v>
      </c>
      <c r="AB125" s="15" t="str">
        <f t="shared" si="27"/>
        <v>Yellow</v>
      </c>
      <c r="AC125" s="15" t="str">
        <f t="shared" si="28"/>
        <v>Yellow</v>
      </c>
      <c r="AD125" s="15" t="str">
        <f t="shared" si="29"/>
        <v>Category 1</v>
      </c>
      <c r="AE125" s="17">
        <f t="shared" si="30"/>
        <v>0.23076923076923078</v>
      </c>
      <c r="AF125" s="18">
        <f t="shared" si="31"/>
        <v>0.94444444400000005</v>
      </c>
      <c r="AG125" s="18">
        <f t="shared" si="32"/>
        <v>0</v>
      </c>
      <c r="AH125" s="18">
        <f t="shared" si="33"/>
        <v>20.007391488757889</v>
      </c>
      <c r="AI125" s="18">
        <f t="shared" si="34"/>
        <v>-0.35944780926994024</v>
      </c>
      <c r="AJ125" s="18">
        <f t="shared" si="35"/>
        <v>-2.3520563205120508</v>
      </c>
      <c r="AK125" s="14" t="s">
        <v>53</v>
      </c>
      <c r="AL125" s="14">
        <v>0</v>
      </c>
      <c r="AM125" s="18">
        <f t="shared" si="36"/>
        <v>-0.38059179822962697</v>
      </c>
      <c r="AN125" s="17">
        <f t="shared" si="37"/>
        <v>1.0163385367849971</v>
      </c>
      <c r="AO125" s="14" t="s">
        <v>60</v>
      </c>
      <c r="AP125" s="14" t="s">
        <v>55</v>
      </c>
      <c r="AQ125" s="14">
        <v>2</v>
      </c>
      <c r="AR125" s="14">
        <v>3</v>
      </c>
      <c r="AS125" s="14">
        <v>6</v>
      </c>
      <c r="AT125" s="14">
        <v>0</v>
      </c>
    </row>
    <row r="126" spans="1:46" x14ac:dyDescent="0.55000000000000004">
      <c r="A126" s="14" t="s">
        <v>48</v>
      </c>
      <c r="B126" s="14" t="s">
        <v>107</v>
      </c>
      <c r="C126" s="15" t="s">
        <v>66</v>
      </c>
      <c r="D126" s="16">
        <v>5</v>
      </c>
      <c r="E126" s="16" t="s">
        <v>318</v>
      </c>
      <c r="F126" s="14" t="s">
        <v>319</v>
      </c>
      <c r="G126" s="14">
        <v>17</v>
      </c>
      <c r="H126" s="14">
        <v>14</v>
      </c>
      <c r="I126" s="14">
        <v>0</v>
      </c>
      <c r="J126" s="14">
        <v>0</v>
      </c>
      <c r="K126" s="14">
        <f t="shared" si="38"/>
        <v>14</v>
      </c>
      <c r="L126" s="17">
        <f t="shared" si="20"/>
        <v>0.82352941176470584</v>
      </c>
      <c r="M126" s="15">
        <v>1.9183207849999999</v>
      </c>
      <c r="N126" s="14">
        <f t="shared" si="21"/>
        <v>5</v>
      </c>
      <c r="O126" s="17">
        <v>0.72413793100000001</v>
      </c>
      <c r="P126" s="18">
        <f t="shared" si="22"/>
        <v>3.6206896550000001</v>
      </c>
      <c r="Q126" s="14">
        <v>0</v>
      </c>
      <c r="R126" s="14">
        <v>0</v>
      </c>
      <c r="S126" s="14">
        <v>0</v>
      </c>
      <c r="T126" s="18">
        <f t="shared" si="23"/>
        <v>0</v>
      </c>
      <c r="U126" s="14">
        <v>1</v>
      </c>
      <c r="V126" s="14">
        <v>0</v>
      </c>
      <c r="W126" s="14">
        <v>0</v>
      </c>
      <c r="X126" s="18">
        <v>0.91757079055775304</v>
      </c>
      <c r="Y126" s="17">
        <f t="shared" si="24"/>
        <v>0.92371287437895566</v>
      </c>
      <c r="Z126" s="14">
        <f t="shared" si="25"/>
        <v>0</v>
      </c>
      <c r="AA126" s="14">
        <f t="shared" si="26"/>
        <v>2</v>
      </c>
      <c r="AB126" s="15" t="str">
        <f t="shared" si="27"/>
        <v>Green</v>
      </c>
      <c r="AC126" s="15" t="str">
        <f t="shared" si="28"/>
        <v>Yellow</v>
      </c>
      <c r="AD126" s="15" t="str">
        <f t="shared" si="29"/>
        <v>None</v>
      </c>
      <c r="AE126" s="17">
        <f t="shared" si="30"/>
        <v>0.26315789473684209</v>
      </c>
      <c r="AF126" s="18">
        <f t="shared" si="31"/>
        <v>0</v>
      </c>
      <c r="AG126" s="18">
        <f t="shared" si="32"/>
        <v>1</v>
      </c>
      <c r="AH126" s="18">
        <f t="shared" si="33"/>
        <v>15.460257059494733</v>
      </c>
      <c r="AI126" s="18">
        <f t="shared" si="34"/>
        <v>1.296881135557753</v>
      </c>
      <c r="AJ126" s="18">
        <f t="shared" si="35"/>
        <v>-0.24286180494751397</v>
      </c>
      <c r="AK126" s="14" t="s">
        <v>53</v>
      </c>
      <c r="AL126" s="14">
        <v>0</v>
      </c>
      <c r="AM126" s="18">
        <f t="shared" si="36"/>
        <v>1.7909310920459889</v>
      </c>
      <c r="AN126" s="17">
        <f t="shared" si="37"/>
        <v>0.92371287437895566</v>
      </c>
      <c r="AO126" s="14" t="s">
        <v>110</v>
      </c>
      <c r="AP126" s="14" t="s">
        <v>55</v>
      </c>
      <c r="AQ126" s="14">
        <v>0</v>
      </c>
      <c r="AR126" s="14">
        <v>3</v>
      </c>
      <c r="AS126" s="14">
        <v>5</v>
      </c>
      <c r="AT126" s="14">
        <v>0</v>
      </c>
    </row>
    <row r="127" spans="1:46" x14ac:dyDescent="0.55000000000000004">
      <c r="A127" s="14" t="s">
        <v>48</v>
      </c>
      <c r="B127" s="14" t="s">
        <v>111</v>
      </c>
      <c r="C127" s="15" t="s">
        <v>320</v>
      </c>
      <c r="D127" s="16">
        <v>11</v>
      </c>
      <c r="E127" s="16" t="s">
        <v>321</v>
      </c>
      <c r="F127" s="14" t="s">
        <v>322</v>
      </c>
      <c r="G127" s="14">
        <v>83</v>
      </c>
      <c r="H127" s="14">
        <v>69</v>
      </c>
      <c r="I127" s="14">
        <v>0</v>
      </c>
      <c r="J127" s="14">
        <v>1</v>
      </c>
      <c r="K127" s="14">
        <f t="shared" si="38"/>
        <v>68</v>
      </c>
      <c r="L127" s="17">
        <f t="shared" si="20"/>
        <v>0.81927710843373491</v>
      </c>
      <c r="M127" s="15">
        <v>2.5568484300000001</v>
      </c>
      <c r="N127" s="14">
        <f t="shared" si="21"/>
        <v>23</v>
      </c>
      <c r="O127" s="17">
        <v>0.6</v>
      </c>
      <c r="P127" s="18">
        <f t="shared" si="22"/>
        <v>13.799999999999999</v>
      </c>
      <c r="Q127" s="14">
        <v>2</v>
      </c>
      <c r="R127" s="14">
        <v>0</v>
      </c>
      <c r="S127" s="14">
        <v>0</v>
      </c>
      <c r="T127" s="18">
        <f t="shared" si="23"/>
        <v>1.2</v>
      </c>
      <c r="U127" s="14">
        <v>1</v>
      </c>
      <c r="V127" s="14">
        <v>0</v>
      </c>
      <c r="W127" s="14">
        <v>0</v>
      </c>
      <c r="X127" s="18">
        <v>14.9061358130652</v>
      </c>
      <c r="Y127" s="17">
        <f t="shared" si="24"/>
        <v>0.80835980948114206</v>
      </c>
      <c r="Z127" s="14">
        <f t="shared" si="25"/>
        <v>14</v>
      </c>
      <c r="AA127" s="14">
        <f t="shared" si="26"/>
        <v>27</v>
      </c>
      <c r="AB127" s="15" t="str">
        <f t="shared" si="27"/>
        <v>Green</v>
      </c>
      <c r="AC127" s="15" t="str">
        <f t="shared" si="28"/>
        <v>Green</v>
      </c>
      <c r="AD127" s="15" t="str">
        <f t="shared" si="29"/>
        <v>None</v>
      </c>
      <c r="AE127" s="17">
        <f t="shared" si="30"/>
        <v>0.25274725274725274</v>
      </c>
      <c r="AF127" s="18">
        <f t="shared" si="31"/>
        <v>1.2</v>
      </c>
      <c r="AG127" s="18">
        <f t="shared" si="32"/>
        <v>1</v>
      </c>
      <c r="AH127" s="18">
        <f t="shared" si="33"/>
        <v>75.482431525768405</v>
      </c>
      <c r="AI127" s="18">
        <f t="shared" si="34"/>
        <v>15.906135813065202</v>
      </c>
      <c r="AJ127" s="18">
        <f t="shared" si="35"/>
        <v>8.3885673388336066</v>
      </c>
      <c r="AK127" s="14" t="s">
        <v>53</v>
      </c>
      <c r="AL127" s="14">
        <v>0</v>
      </c>
      <c r="AM127" s="18">
        <f t="shared" si="36"/>
        <v>26.510226355108671</v>
      </c>
      <c r="AN127" s="17">
        <f t="shared" si="37"/>
        <v>0.80835980948114206</v>
      </c>
      <c r="AO127" s="14" t="s">
        <v>114</v>
      </c>
      <c r="AP127" s="14" t="s">
        <v>125</v>
      </c>
      <c r="AQ127" s="14">
        <v>0</v>
      </c>
      <c r="AR127" s="14">
        <v>6</v>
      </c>
      <c r="AS127" s="14">
        <v>23</v>
      </c>
      <c r="AT127" s="14">
        <v>0</v>
      </c>
    </row>
    <row r="128" spans="1:46" x14ac:dyDescent="0.55000000000000004">
      <c r="A128" s="14" t="s">
        <v>56</v>
      </c>
      <c r="B128" s="14" t="s">
        <v>83</v>
      </c>
      <c r="C128" s="15" t="s">
        <v>78</v>
      </c>
      <c r="D128" s="16">
        <v>5</v>
      </c>
      <c r="E128" s="16" t="s">
        <v>323</v>
      </c>
      <c r="F128" s="14" t="s">
        <v>324</v>
      </c>
      <c r="G128" s="14">
        <v>11</v>
      </c>
      <c r="H128" s="14">
        <v>11</v>
      </c>
      <c r="I128" s="14">
        <v>0</v>
      </c>
      <c r="J128" s="14">
        <v>1</v>
      </c>
      <c r="K128" s="14">
        <f>H128-I128-J128</f>
        <v>10</v>
      </c>
      <c r="L128" s="17">
        <f t="shared" si="20"/>
        <v>0.90909090909090906</v>
      </c>
      <c r="M128" s="15">
        <v>0.76367784599999999</v>
      </c>
      <c r="N128" s="14">
        <f t="shared" si="21"/>
        <v>1</v>
      </c>
      <c r="O128" s="17">
        <v>1</v>
      </c>
      <c r="P128" s="18">
        <f t="shared" si="22"/>
        <v>1</v>
      </c>
      <c r="Q128" s="14">
        <v>0</v>
      </c>
      <c r="R128" s="14">
        <v>1</v>
      </c>
      <c r="S128" s="14">
        <v>0</v>
      </c>
      <c r="T128" s="18">
        <f t="shared" si="23"/>
        <v>1</v>
      </c>
      <c r="U128" s="14">
        <v>0</v>
      </c>
      <c r="V128" s="14">
        <v>0</v>
      </c>
      <c r="W128" s="14">
        <v>0</v>
      </c>
      <c r="X128" s="18">
        <v>0.47744288449358802</v>
      </c>
      <c r="Y128" s="17">
        <f t="shared" si="24"/>
        <v>1.0475051923187648</v>
      </c>
      <c r="Z128" s="14">
        <f t="shared" si="25"/>
        <v>0</v>
      </c>
      <c r="AA128" s="14">
        <f t="shared" si="26"/>
        <v>0</v>
      </c>
      <c r="AB128" s="15" t="str">
        <f t="shared" si="27"/>
        <v>Yellow</v>
      </c>
      <c r="AC128" s="15" t="str">
        <f t="shared" si="28"/>
        <v>Yellow</v>
      </c>
      <c r="AD128" s="15" t="str">
        <f t="shared" si="29"/>
        <v>Category 1</v>
      </c>
      <c r="AE128" s="17">
        <f t="shared" si="30"/>
        <v>9.0909090909090912E-2</v>
      </c>
      <c r="AF128" s="18">
        <f t="shared" si="31"/>
        <v>1</v>
      </c>
      <c r="AG128" s="18">
        <f t="shared" si="32"/>
        <v>0</v>
      </c>
      <c r="AH128" s="18">
        <f t="shared" si="33"/>
        <v>10.003695744378945</v>
      </c>
      <c r="AI128" s="18">
        <f t="shared" si="34"/>
        <v>-0.52255711550641193</v>
      </c>
      <c r="AJ128" s="18">
        <f t="shared" si="35"/>
        <v>-1.5188613711274672</v>
      </c>
      <c r="AK128" s="14" t="s">
        <v>53</v>
      </c>
      <c r="AL128" s="14">
        <v>0</v>
      </c>
      <c r="AM128" s="18">
        <f t="shared" si="36"/>
        <v>-0.52255711550641193</v>
      </c>
      <c r="AN128" s="17">
        <f t="shared" si="37"/>
        <v>1.0475051923187648</v>
      </c>
      <c r="AO128" s="14" t="s">
        <v>69</v>
      </c>
      <c r="AP128" s="14" t="s">
        <v>55</v>
      </c>
      <c r="AQ128" s="14">
        <v>1</v>
      </c>
      <c r="AR128" s="14">
        <v>7</v>
      </c>
      <c r="AS128" s="14">
        <v>1</v>
      </c>
      <c r="AT128" s="14">
        <v>0</v>
      </c>
    </row>
    <row r="129" spans="1:46" x14ac:dyDescent="0.55000000000000004">
      <c r="A129" s="14" t="s">
        <v>48</v>
      </c>
      <c r="B129" s="14" t="s">
        <v>49</v>
      </c>
      <c r="C129" s="15" t="s">
        <v>78</v>
      </c>
      <c r="D129" s="16">
        <v>7</v>
      </c>
      <c r="E129" s="16" t="s">
        <v>325</v>
      </c>
      <c r="F129" s="14" t="s">
        <v>326</v>
      </c>
      <c r="G129" s="14">
        <v>17</v>
      </c>
      <c r="H129" s="14">
        <v>14</v>
      </c>
      <c r="I129" s="14">
        <v>0</v>
      </c>
      <c r="J129" s="14">
        <v>0</v>
      </c>
      <c r="K129" s="14">
        <f t="shared" si="38"/>
        <v>14</v>
      </c>
      <c r="L129" s="17">
        <f t="shared" si="20"/>
        <v>0.82352941176470584</v>
      </c>
      <c r="M129" s="15">
        <v>0.78631074599999995</v>
      </c>
      <c r="N129" s="14">
        <f t="shared" si="21"/>
        <v>5</v>
      </c>
      <c r="O129" s="17">
        <v>0.71428571399999996</v>
      </c>
      <c r="P129" s="18">
        <f t="shared" si="22"/>
        <v>3.5714285699999997</v>
      </c>
      <c r="Q129" s="14">
        <v>2</v>
      </c>
      <c r="R129" s="14">
        <v>0</v>
      </c>
      <c r="S129" s="14">
        <v>0</v>
      </c>
      <c r="T129" s="18">
        <f t="shared" si="23"/>
        <v>1.4285714279999999</v>
      </c>
      <c r="U129" s="14">
        <v>1</v>
      </c>
      <c r="V129" s="14">
        <v>0</v>
      </c>
      <c r="W129" s="14">
        <v>0</v>
      </c>
      <c r="X129" s="18">
        <v>0.42977369852965303</v>
      </c>
      <c r="Y129" s="17">
        <f t="shared" si="24"/>
        <v>1.0335427234982557</v>
      </c>
      <c r="Z129" s="14">
        <f t="shared" si="25"/>
        <v>0</v>
      </c>
      <c r="AA129" s="14">
        <f t="shared" si="26"/>
        <v>0</v>
      </c>
      <c r="AB129" s="15" t="str">
        <f t="shared" si="27"/>
        <v>Green</v>
      </c>
      <c r="AC129" s="15" t="str">
        <f t="shared" si="28"/>
        <v>Yellow</v>
      </c>
      <c r="AD129" s="15" t="str">
        <f t="shared" si="29"/>
        <v>None</v>
      </c>
      <c r="AE129" s="17">
        <f t="shared" si="30"/>
        <v>0.26315789473684209</v>
      </c>
      <c r="AF129" s="18">
        <f t="shared" si="31"/>
        <v>1.4285714279999999</v>
      </c>
      <c r="AG129" s="18">
        <f t="shared" si="32"/>
        <v>1</v>
      </c>
      <c r="AH129" s="18">
        <f t="shared" si="33"/>
        <v>15.460257059494733</v>
      </c>
      <c r="AI129" s="18">
        <f t="shared" si="34"/>
        <v>-0.57022629947034664</v>
      </c>
      <c r="AJ129" s="18">
        <f t="shared" si="35"/>
        <v>-2.1099692399756136</v>
      </c>
      <c r="AK129" s="14" t="s">
        <v>53</v>
      </c>
      <c r="AL129" s="14">
        <v>0</v>
      </c>
      <c r="AM129" s="18">
        <f t="shared" si="36"/>
        <v>-0.79831681957781209</v>
      </c>
      <c r="AN129" s="17">
        <f t="shared" si="37"/>
        <v>1.0335427234982557</v>
      </c>
      <c r="AO129" s="14" t="s">
        <v>110</v>
      </c>
      <c r="AP129" s="14" t="s">
        <v>55</v>
      </c>
      <c r="AQ129" s="14">
        <v>0</v>
      </c>
      <c r="AR129" s="14">
        <v>7</v>
      </c>
      <c r="AS129" s="14">
        <v>5</v>
      </c>
      <c r="AT129" s="14">
        <v>0</v>
      </c>
    </row>
    <row r="130" spans="1:46" x14ac:dyDescent="0.55000000000000004">
      <c r="A130" s="14" t="s">
        <v>48</v>
      </c>
      <c r="B130" s="14" t="s">
        <v>107</v>
      </c>
      <c r="C130" s="15" t="s">
        <v>66</v>
      </c>
      <c r="D130" s="16">
        <v>5</v>
      </c>
      <c r="E130" s="16" t="s">
        <v>327</v>
      </c>
      <c r="F130" s="14" t="s">
        <v>328</v>
      </c>
      <c r="G130" s="14">
        <v>10</v>
      </c>
      <c r="H130" s="14">
        <v>11</v>
      </c>
      <c r="I130" s="14">
        <v>0</v>
      </c>
      <c r="J130" s="14">
        <v>0</v>
      </c>
      <c r="K130" s="14">
        <f>H130-I130-J130</f>
        <v>11</v>
      </c>
      <c r="L130" s="17">
        <f t="shared" si="20"/>
        <v>1.1000000000000001</v>
      </c>
      <c r="M130" s="15">
        <v>1.691814076</v>
      </c>
      <c r="N130" s="14">
        <f t="shared" si="21"/>
        <v>1</v>
      </c>
      <c r="O130" s="17">
        <v>0.54545454500000001</v>
      </c>
      <c r="P130" s="18">
        <f t="shared" si="22"/>
        <v>0.54545454500000001</v>
      </c>
      <c r="Q130" s="14">
        <v>0</v>
      </c>
      <c r="R130" s="14">
        <v>0</v>
      </c>
      <c r="S130" s="14">
        <v>0</v>
      </c>
      <c r="T130" s="18">
        <f t="shared" si="23"/>
        <v>0</v>
      </c>
      <c r="U130" s="14">
        <v>1</v>
      </c>
      <c r="V130" s="14">
        <v>0</v>
      </c>
      <c r="W130" s="14">
        <v>0</v>
      </c>
      <c r="X130" s="18">
        <v>0.208133575291363</v>
      </c>
      <c r="Y130" s="17">
        <f t="shared" si="24"/>
        <v>1.0337320969708637</v>
      </c>
      <c r="Z130" s="14">
        <f t="shared" si="25"/>
        <v>0</v>
      </c>
      <c r="AA130" s="14">
        <f t="shared" si="26"/>
        <v>0</v>
      </c>
      <c r="AB130" s="15" t="str">
        <f t="shared" si="27"/>
        <v>Yellow</v>
      </c>
      <c r="AC130" s="15" t="str">
        <f t="shared" si="28"/>
        <v>Yellow</v>
      </c>
      <c r="AD130" s="15" t="str">
        <f t="shared" si="29"/>
        <v>Category 1</v>
      </c>
      <c r="AE130" s="17">
        <f t="shared" si="30"/>
        <v>8.3333333333333329E-2</v>
      </c>
      <c r="AF130" s="18">
        <f t="shared" si="31"/>
        <v>0</v>
      </c>
      <c r="AG130" s="18">
        <f t="shared" si="32"/>
        <v>1</v>
      </c>
      <c r="AH130" s="18">
        <f t="shared" si="33"/>
        <v>9.0942688585263127</v>
      </c>
      <c r="AI130" s="18">
        <f t="shared" si="34"/>
        <v>-0.33732096970863712</v>
      </c>
      <c r="AJ130" s="18">
        <f t="shared" si="35"/>
        <v>-1.2430521111823243</v>
      </c>
      <c r="AK130" s="14" t="s">
        <v>53</v>
      </c>
      <c r="AL130" s="14">
        <v>0</v>
      </c>
      <c r="AM130" s="18">
        <f t="shared" si="36"/>
        <v>-0.6184217783145195</v>
      </c>
      <c r="AN130" s="17">
        <f t="shared" si="37"/>
        <v>1.0337320969708637</v>
      </c>
      <c r="AO130" s="14" t="s">
        <v>110</v>
      </c>
      <c r="AP130" s="14" t="s">
        <v>55</v>
      </c>
      <c r="AQ130" s="14">
        <v>2</v>
      </c>
      <c r="AR130" s="14">
        <v>4</v>
      </c>
      <c r="AS130" s="14">
        <v>1</v>
      </c>
      <c r="AT130" s="14">
        <v>0</v>
      </c>
    </row>
    <row r="131" spans="1:46" x14ac:dyDescent="0.55000000000000004">
      <c r="A131" s="14" t="s">
        <v>70</v>
      </c>
      <c r="B131" s="14" t="s">
        <v>126</v>
      </c>
      <c r="C131" s="15" t="s">
        <v>78</v>
      </c>
      <c r="D131" s="16">
        <v>8</v>
      </c>
      <c r="E131" s="16" t="s">
        <v>329</v>
      </c>
      <c r="F131" s="14" t="s">
        <v>330</v>
      </c>
      <c r="G131" s="14">
        <v>20</v>
      </c>
      <c r="H131" s="14">
        <v>16</v>
      </c>
      <c r="I131" s="14">
        <v>0</v>
      </c>
      <c r="J131" s="14">
        <v>0</v>
      </c>
      <c r="K131" s="14">
        <f t="shared" si="38"/>
        <v>16</v>
      </c>
      <c r="L131" s="17">
        <f t="shared" si="20"/>
        <v>0.8</v>
      </c>
      <c r="M131" s="15">
        <v>0.95045543099999996</v>
      </c>
      <c r="N131" s="14">
        <f t="shared" si="21"/>
        <v>4</v>
      </c>
      <c r="O131" s="17">
        <v>1</v>
      </c>
      <c r="P131" s="18">
        <f t="shared" si="22"/>
        <v>4</v>
      </c>
      <c r="Q131" s="14">
        <v>2</v>
      </c>
      <c r="R131" s="14">
        <v>0</v>
      </c>
      <c r="S131" s="14">
        <v>0</v>
      </c>
      <c r="T131" s="18">
        <f t="shared" si="23"/>
        <v>2</v>
      </c>
      <c r="U131" s="14">
        <v>0</v>
      </c>
      <c r="V131" s="14">
        <v>0</v>
      </c>
      <c r="W131" s="14">
        <v>0</v>
      </c>
      <c r="X131" s="18">
        <v>1.48694940948717</v>
      </c>
      <c r="Y131" s="17">
        <f t="shared" si="24"/>
        <v>1.0256525295256416</v>
      </c>
      <c r="Z131" s="14">
        <f t="shared" si="25"/>
        <v>0</v>
      </c>
      <c r="AA131" s="14">
        <f t="shared" si="26"/>
        <v>0</v>
      </c>
      <c r="AB131" s="15" t="str">
        <f t="shared" si="27"/>
        <v>Red</v>
      </c>
      <c r="AC131" s="15" t="str">
        <f t="shared" si="28"/>
        <v>Yellow</v>
      </c>
      <c r="AD131" s="15" t="str">
        <f t="shared" si="29"/>
        <v>None</v>
      </c>
      <c r="AE131" s="17">
        <f t="shared" si="30"/>
        <v>0.2</v>
      </c>
      <c r="AF131" s="18">
        <f t="shared" si="31"/>
        <v>2</v>
      </c>
      <c r="AG131" s="18">
        <f t="shared" si="32"/>
        <v>0</v>
      </c>
      <c r="AH131" s="18">
        <f t="shared" si="33"/>
        <v>18.188537717052625</v>
      </c>
      <c r="AI131" s="18">
        <f t="shared" si="34"/>
        <v>-0.51305059051282997</v>
      </c>
      <c r="AJ131" s="18">
        <f t="shared" si="35"/>
        <v>-2.3245128734602045</v>
      </c>
      <c r="AK131" s="14" t="s">
        <v>53</v>
      </c>
      <c r="AL131" s="14">
        <v>0</v>
      </c>
      <c r="AM131" s="18">
        <f t="shared" si="36"/>
        <v>-0.51305059051282997</v>
      </c>
      <c r="AN131" s="17">
        <f t="shared" si="37"/>
        <v>1.0256525295256416</v>
      </c>
      <c r="AO131" s="14" t="s">
        <v>74</v>
      </c>
      <c r="AP131" s="14" t="s">
        <v>55</v>
      </c>
      <c r="AQ131" s="14">
        <v>0</v>
      </c>
      <c r="AR131" s="14">
        <v>7</v>
      </c>
      <c r="AS131" s="14">
        <v>4</v>
      </c>
      <c r="AT131" s="14">
        <v>0</v>
      </c>
    </row>
    <row r="132" spans="1:46" x14ac:dyDescent="0.55000000000000004">
      <c r="A132" s="14" t="s">
        <v>56</v>
      </c>
      <c r="B132" s="14" t="s">
        <v>65</v>
      </c>
      <c r="C132" s="15" t="s">
        <v>78</v>
      </c>
      <c r="D132" s="16">
        <v>7</v>
      </c>
      <c r="E132" s="16" t="s">
        <v>331</v>
      </c>
      <c r="F132" s="14" t="s">
        <v>332</v>
      </c>
      <c r="G132" s="14">
        <v>15</v>
      </c>
      <c r="H132" s="14">
        <v>11</v>
      </c>
      <c r="I132" s="14">
        <v>0</v>
      </c>
      <c r="J132" s="14">
        <v>0</v>
      </c>
      <c r="K132" s="14">
        <f t="shared" si="38"/>
        <v>11</v>
      </c>
      <c r="L132" s="17">
        <f t="shared" si="20"/>
        <v>0.73333333333333328</v>
      </c>
      <c r="M132" s="15">
        <v>2.8588637920000002</v>
      </c>
      <c r="N132" s="14">
        <f t="shared" si="21"/>
        <v>6</v>
      </c>
      <c r="O132" s="17">
        <v>0.83333333300000001</v>
      </c>
      <c r="P132" s="18">
        <f t="shared" si="22"/>
        <v>4.9999999979999998</v>
      </c>
      <c r="Q132" s="14">
        <v>0</v>
      </c>
      <c r="R132" s="14">
        <v>0</v>
      </c>
      <c r="S132" s="14">
        <v>0</v>
      </c>
      <c r="T132" s="18">
        <f t="shared" si="23"/>
        <v>0</v>
      </c>
      <c r="U132" s="14">
        <v>0</v>
      </c>
      <c r="V132" s="14">
        <v>0</v>
      </c>
      <c r="W132" s="14">
        <v>0</v>
      </c>
      <c r="X132" s="18">
        <v>1.7645531576192099</v>
      </c>
      <c r="Y132" s="17">
        <f t="shared" si="24"/>
        <v>0.9490297893587194</v>
      </c>
      <c r="Z132" s="14">
        <f t="shared" si="25"/>
        <v>0</v>
      </c>
      <c r="AA132" s="14">
        <f t="shared" si="26"/>
        <v>1</v>
      </c>
      <c r="AB132" s="15" t="str">
        <f t="shared" si="27"/>
        <v>Red</v>
      </c>
      <c r="AC132" s="15" t="str">
        <f t="shared" si="28"/>
        <v>Yellow</v>
      </c>
      <c r="AD132" s="15" t="str">
        <f t="shared" si="29"/>
        <v>None</v>
      </c>
      <c r="AE132" s="17">
        <f t="shared" si="30"/>
        <v>0.35294117647058826</v>
      </c>
      <c r="AF132" s="18">
        <f t="shared" si="31"/>
        <v>0</v>
      </c>
      <c r="AG132" s="18">
        <f t="shared" si="32"/>
        <v>0</v>
      </c>
      <c r="AH132" s="18">
        <f t="shared" si="33"/>
        <v>13.641403287789469</v>
      </c>
      <c r="AI132" s="18">
        <f t="shared" si="34"/>
        <v>0.76455315961921011</v>
      </c>
      <c r="AJ132" s="18">
        <f t="shared" si="35"/>
        <v>-0.5940435525913208</v>
      </c>
      <c r="AK132" s="14" t="s">
        <v>53</v>
      </c>
      <c r="AL132" s="14">
        <v>0</v>
      </c>
      <c r="AM132" s="18">
        <f t="shared" si="36"/>
        <v>0.91746379191003768</v>
      </c>
      <c r="AN132" s="17">
        <f t="shared" si="37"/>
        <v>0.9490297893587194</v>
      </c>
      <c r="AO132" s="14" t="s">
        <v>69</v>
      </c>
      <c r="AP132" s="14" t="s">
        <v>55</v>
      </c>
      <c r="AQ132" s="14">
        <v>0</v>
      </c>
      <c r="AR132" s="14">
        <v>7</v>
      </c>
      <c r="AS132" s="14">
        <v>6</v>
      </c>
      <c r="AT132" s="14">
        <v>0</v>
      </c>
    </row>
    <row r="133" spans="1:46" x14ac:dyDescent="0.55000000000000004">
      <c r="A133" s="14" t="s">
        <v>70</v>
      </c>
      <c r="B133" s="14" t="s">
        <v>156</v>
      </c>
      <c r="C133" s="15" t="s">
        <v>66</v>
      </c>
      <c r="D133" s="16">
        <v>6</v>
      </c>
      <c r="E133" s="16" t="s">
        <v>333</v>
      </c>
      <c r="F133" s="14" t="s">
        <v>334</v>
      </c>
      <c r="G133" s="14">
        <v>17</v>
      </c>
      <c r="H133" s="14">
        <v>12</v>
      </c>
      <c r="I133" s="14">
        <v>0</v>
      </c>
      <c r="J133" s="14">
        <v>0</v>
      </c>
      <c r="K133" s="14">
        <f t="shared" si="38"/>
        <v>12</v>
      </c>
      <c r="L133" s="17">
        <f t="shared" si="20"/>
        <v>0.70588235294117652</v>
      </c>
      <c r="M133" s="15">
        <v>2.0638417019999999</v>
      </c>
      <c r="N133" s="14">
        <f t="shared" si="21"/>
        <v>10</v>
      </c>
      <c r="O133" s="17">
        <v>0.73333333300000003</v>
      </c>
      <c r="P133" s="18">
        <f t="shared" si="22"/>
        <v>7.3333333300000003</v>
      </c>
      <c r="Q133" s="14">
        <v>0</v>
      </c>
      <c r="R133" s="14">
        <v>0</v>
      </c>
      <c r="S133" s="14">
        <v>0</v>
      </c>
      <c r="T133" s="18">
        <f t="shared" si="23"/>
        <v>0</v>
      </c>
      <c r="U133" s="14">
        <v>0</v>
      </c>
      <c r="V133" s="14">
        <v>0</v>
      </c>
      <c r="W133" s="14">
        <v>0</v>
      </c>
      <c r="X133" s="18">
        <v>1.8090778179954901</v>
      </c>
      <c r="Y133" s="17">
        <f t="shared" si="24"/>
        <v>1.0308385595296772</v>
      </c>
      <c r="Z133" s="14">
        <f t="shared" si="25"/>
        <v>0</v>
      </c>
      <c r="AA133" s="14">
        <f t="shared" si="26"/>
        <v>0</v>
      </c>
      <c r="AB133" s="15" t="str">
        <f t="shared" si="27"/>
        <v>Red</v>
      </c>
      <c r="AC133" s="15" t="str">
        <f t="shared" si="28"/>
        <v>Yellow</v>
      </c>
      <c r="AD133" s="15" t="str">
        <f t="shared" si="29"/>
        <v>None</v>
      </c>
      <c r="AE133" s="17">
        <f t="shared" si="30"/>
        <v>0.45454545454545453</v>
      </c>
      <c r="AF133" s="18">
        <f t="shared" si="31"/>
        <v>0</v>
      </c>
      <c r="AG133" s="18">
        <f t="shared" si="32"/>
        <v>0</v>
      </c>
      <c r="AH133" s="18">
        <f t="shared" si="33"/>
        <v>15.460257059494733</v>
      </c>
      <c r="AI133" s="18">
        <f t="shared" si="34"/>
        <v>-0.52425551200451026</v>
      </c>
      <c r="AJ133" s="18">
        <f t="shared" si="35"/>
        <v>-2.063998452509777</v>
      </c>
      <c r="AK133" s="14" t="s">
        <v>53</v>
      </c>
      <c r="AL133" s="14">
        <v>0</v>
      </c>
      <c r="AM133" s="18">
        <f t="shared" si="36"/>
        <v>-0.71489388033110213</v>
      </c>
      <c r="AN133" s="17">
        <f t="shared" si="37"/>
        <v>1.0308385595296772</v>
      </c>
      <c r="AO133" s="14" t="s">
        <v>60</v>
      </c>
      <c r="AP133" s="14" t="s">
        <v>55</v>
      </c>
      <c r="AQ133" s="14">
        <v>0</v>
      </c>
      <c r="AR133" s="14">
        <v>3</v>
      </c>
      <c r="AS133" s="14">
        <v>10</v>
      </c>
      <c r="AT133" s="14">
        <v>0</v>
      </c>
    </row>
    <row r="134" spans="1:46" x14ac:dyDescent="0.55000000000000004">
      <c r="A134" s="14" t="s">
        <v>70</v>
      </c>
      <c r="B134" s="14" t="s">
        <v>156</v>
      </c>
      <c r="C134" s="15" t="s">
        <v>66</v>
      </c>
      <c r="D134" s="16">
        <v>5</v>
      </c>
      <c r="E134" s="16" t="s">
        <v>335</v>
      </c>
      <c r="F134" s="14" t="s">
        <v>336</v>
      </c>
      <c r="G134" s="14">
        <v>20</v>
      </c>
      <c r="H134" s="14">
        <v>17</v>
      </c>
      <c r="I134" s="14">
        <v>0</v>
      </c>
      <c r="J134" s="14">
        <v>0</v>
      </c>
      <c r="K134" s="14">
        <f t="shared" si="38"/>
        <v>17</v>
      </c>
      <c r="L134" s="17">
        <f t="shared" si="20"/>
        <v>0.85</v>
      </c>
      <c r="M134" s="15">
        <v>1.4571318040000001</v>
      </c>
      <c r="N134" s="14">
        <f t="shared" si="21"/>
        <v>4</v>
      </c>
      <c r="O134" s="17">
        <v>0.95833333300000001</v>
      </c>
      <c r="P134" s="18">
        <f t="shared" si="22"/>
        <v>3.833333332</v>
      </c>
      <c r="Q134" s="14">
        <v>0</v>
      </c>
      <c r="R134" s="14">
        <v>1</v>
      </c>
      <c r="S134" s="14">
        <v>0</v>
      </c>
      <c r="T134" s="18">
        <f t="shared" si="23"/>
        <v>0.95833333300000001</v>
      </c>
      <c r="U134" s="14">
        <v>1</v>
      </c>
      <c r="V134" s="14">
        <v>0</v>
      </c>
      <c r="W134" s="14">
        <v>0</v>
      </c>
      <c r="X134" s="18">
        <v>0.93280555650177999</v>
      </c>
      <c r="Y134" s="17">
        <f t="shared" si="24"/>
        <v>0.9929430554249109</v>
      </c>
      <c r="Z134" s="14">
        <f t="shared" si="25"/>
        <v>0</v>
      </c>
      <c r="AA134" s="14">
        <f t="shared" si="26"/>
        <v>1</v>
      </c>
      <c r="AB134" s="15" t="str">
        <f t="shared" si="27"/>
        <v>Green</v>
      </c>
      <c r="AC134" s="15" t="str">
        <f t="shared" si="28"/>
        <v>Yellow</v>
      </c>
      <c r="AD134" s="15" t="str">
        <f t="shared" si="29"/>
        <v>None</v>
      </c>
      <c r="AE134" s="17">
        <f t="shared" si="30"/>
        <v>0.19047619047619047</v>
      </c>
      <c r="AF134" s="18">
        <f t="shared" si="31"/>
        <v>0.95833333300000001</v>
      </c>
      <c r="AG134" s="18">
        <f t="shared" si="32"/>
        <v>1</v>
      </c>
      <c r="AH134" s="18">
        <f t="shared" si="33"/>
        <v>18.188537717052625</v>
      </c>
      <c r="AI134" s="18">
        <f t="shared" si="34"/>
        <v>0.14113889150177983</v>
      </c>
      <c r="AJ134" s="18">
        <f t="shared" si="35"/>
        <v>-1.6703233914455948</v>
      </c>
      <c r="AK134" s="14" t="s">
        <v>53</v>
      </c>
      <c r="AL134" s="14">
        <v>0</v>
      </c>
      <c r="AM134" s="18">
        <f t="shared" si="36"/>
        <v>0.14727536509656169</v>
      </c>
      <c r="AN134" s="17">
        <f t="shared" si="37"/>
        <v>0.9929430554249109</v>
      </c>
      <c r="AO134" s="14" t="s">
        <v>69</v>
      </c>
      <c r="AP134" s="14" t="s">
        <v>55</v>
      </c>
      <c r="AQ134" s="14">
        <v>0</v>
      </c>
      <c r="AR134" s="14">
        <v>3</v>
      </c>
      <c r="AS134" s="14">
        <v>4</v>
      </c>
      <c r="AT134" s="14">
        <v>0</v>
      </c>
    </row>
    <row r="135" spans="1:46" x14ac:dyDescent="0.55000000000000004">
      <c r="A135" s="14" t="s">
        <v>70</v>
      </c>
      <c r="B135" s="14" t="s">
        <v>156</v>
      </c>
      <c r="C135" s="15" t="s">
        <v>66</v>
      </c>
      <c r="D135" s="16">
        <v>5</v>
      </c>
      <c r="E135" s="16" t="s">
        <v>337</v>
      </c>
      <c r="F135" s="14" t="s">
        <v>338</v>
      </c>
      <c r="G135" s="14">
        <v>17</v>
      </c>
      <c r="H135" s="14">
        <v>15</v>
      </c>
      <c r="I135" s="14">
        <v>0</v>
      </c>
      <c r="J135" s="14">
        <v>0</v>
      </c>
      <c r="K135" s="14">
        <f>H135-I135-J135</f>
        <v>15</v>
      </c>
      <c r="L135" s="17">
        <f t="shared" si="20"/>
        <v>0.88235294117647056</v>
      </c>
      <c r="M135" s="15">
        <v>2.05081129</v>
      </c>
      <c r="N135" s="14">
        <f t="shared" si="21"/>
        <v>4</v>
      </c>
      <c r="O135" s="17">
        <v>0.77272727299999999</v>
      </c>
      <c r="P135" s="18">
        <f t="shared" si="22"/>
        <v>3.090909092</v>
      </c>
      <c r="Q135" s="14">
        <v>0</v>
      </c>
      <c r="R135" s="14">
        <v>0</v>
      </c>
      <c r="S135" s="14">
        <v>0</v>
      </c>
      <c r="T135" s="18">
        <f t="shared" si="23"/>
        <v>0</v>
      </c>
      <c r="U135" s="14">
        <v>0</v>
      </c>
      <c r="V135" s="14">
        <v>0</v>
      </c>
      <c r="W135" s="14">
        <v>0</v>
      </c>
      <c r="X135" s="18">
        <v>0.75143427633889603</v>
      </c>
      <c r="Y135" s="17">
        <f t="shared" si="24"/>
        <v>1.0199691068035945</v>
      </c>
      <c r="Z135" s="14">
        <f t="shared" si="25"/>
        <v>0</v>
      </c>
      <c r="AA135" s="14">
        <f t="shared" si="26"/>
        <v>0</v>
      </c>
      <c r="AB135" s="15" t="str">
        <f t="shared" si="27"/>
        <v>Green</v>
      </c>
      <c r="AC135" s="15" t="str">
        <f t="shared" si="28"/>
        <v>Yellow</v>
      </c>
      <c r="AD135" s="15" t="str">
        <f t="shared" si="29"/>
        <v>Category 2</v>
      </c>
      <c r="AE135" s="17">
        <f t="shared" si="30"/>
        <v>0.21052631578947367</v>
      </c>
      <c r="AF135" s="18">
        <f t="shared" si="31"/>
        <v>0</v>
      </c>
      <c r="AG135" s="18">
        <f t="shared" si="32"/>
        <v>0</v>
      </c>
      <c r="AH135" s="18">
        <f t="shared" si="33"/>
        <v>15.460257059494733</v>
      </c>
      <c r="AI135" s="18">
        <f t="shared" si="34"/>
        <v>-0.33947481566110393</v>
      </c>
      <c r="AJ135" s="18">
        <f t="shared" si="35"/>
        <v>-1.879217756166371</v>
      </c>
      <c r="AK135" s="14" t="s">
        <v>53</v>
      </c>
      <c r="AL135" s="14">
        <v>0</v>
      </c>
      <c r="AM135" s="18">
        <f t="shared" si="36"/>
        <v>-0.43932034952402144</v>
      </c>
      <c r="AN135" s="17">
        <f t="shared" si="37"/>
        <v>1.0199691068035945</v>
      </c>
      <c r="AO135" s="14" t="s">
        <v>117</v>
      </c>
      <c r="AP135" s="14" t="s">
        <v>55</v>
      </c>
      <c r="AQ135" s="14">
        <v>1</v>
      </c>
      <c r="AR135" s="14">
        <v>3</v>
      </c>
      <c r="AS135" s="14">
        <v>4</v>
      </c>
      <c r="AT135" s="14">
        <v>0</v>
      </c>
    </row>
    <row r="136" spans="1:46" x14ac:dyDescent="0.55000000000000004">
      <c r="A136" s="14" t="s">
        <v>48</v>
      </c>
      <c r="B136" s="14" t="s">
        <v>111</v>
      </c>
      <c r="C136" s="15" t="s">
        <v>78</v>
      </c>
      <c r="D136" s="16">
        <v>6</v>
      </c>
      <c r="E136" s="16" t="s">
        <v>339</v>
      </c>
      <c r="F136" s="14" t="s">
        <v>340</v>
      </c>
      <c r="G136" s="14">
        <v>11</v>
      </c>
      <c r="H136" s="14">
        <v>10</v>
      </c>
      <c r="I136" s="14">
        <v>0</v>
      </c>
      <c r="J136" s="14">
        <v>0</v>
      </c>
      <c r="K136" s="14">
        <f>H136-I136-J136</f>
        <v>10</v>
      </c>
      <c r="L136" s="17">
        <f t="shared" ref="L136:L199" si="40">K136/G136</f>
        <v>0.90909090909090906</v>
      </c>
      <c r="M136" s="15">
        <v>1.0640576559999999</v>
      </c>
      <c r="N136" s="14">
        <f t="shared" ref="N136:N199" si="41">AS136-AT136</f>
        <v>1</v>
      </c>
      <c r="O136" s="17">
        <v>0.94444444400000005</v>
      </c>
      <c r="P136" s="18">
        <f t="shared" ref="P136:P199" si="42">N136*O136</f>
        <v>0.94444444400000005</v>
      </c>
      <c r="Q136" s="14">
        <v>1</v>
      </c>
      <c r="R136" s="14">
        <v>0</v>
      </c>
      <c r="S136" s="14">
        <v>0</v>
      </c>
      <c r="T136" s="18">
        <f t="shared" ref="T136:T199" si="43">(((Q136+R136)*O136))+S136</f>
        <v>0.94444444400000005</v>
      </c>
      <c r="U136" s="14">
        <v>1</v>
      </c>
      <c r="V136" s="14">
        <v>0</v>
      </c>
      <c r="W136" s="14">
        <v>0</v>
      </c>
      <c r="X136" s="18">
        <v>0.33467947683207999</v>
      </c>
      <c r="Y136" s="17">
        <f t="shared" ref="Y136:Y199" si="44">(K136+P136+T136-U136-V136-W136-X136)/G136</f>
        <v>0.95947358283344741</v>
      </c>
      <c r="Z136" s="14">
        <f t="shared" ref="Z136:Z199" si="45">IF((((G136*$Y$6)-K136-P136-T136+U136+V136+W136+X136)/O136)&gt;0,ROUNDUP((((G136*$Y$6)-K136-P136-T136+U136+V136+W136+X136)/O136),0),0)</f>
        <v>0</v>
      </c>
      <c r="AA136" s="14">
        <f t="shared" ref="AA136:AA199" si="46">IF(((G136-K136-P136-T136+U136+V136+W136+X136)/O136)&gt;0,ROUNDUP(((G136-K136-P136-T136+U136+V136+W136+X136)/O136),0),0)</f>
        <v>1</v>
      </c>
      <c r="AB136" s="15" t="str">
        <f t="shared" ref="AB136:AB199" si="47">IF($L136&lt;=(0.85-0.05),"Red",IF($L136&gt;=(0.85+0.05),"Yellow","Green"))</f>
        <v>Yellow</v>
      </c>
      <c r="AC136" s="15" t="str">
        <f t="shared" ref="AC136:AC199" si="48">IF($Y136&lt;=(0.85-0.05),"Red",IF($Y136&gt;=(0.85+0.05),"Yellow","Green"))</f>
        <v>Yellow</v>
      </c>
      <c r="AD136" s="15" t="str">
        <f t="shared" ref="AD136:AD199" si="49">IF((AND(L136&gt;0.9,Y136&gt;0.9)),"Category 1",IF((AND(L136&gt;0.85,Y136&gt;0.85)),"Category 2","None"))</f>
        <v>Category 1</v>
      </c>
      <c r="AE136" s="17">
        <f t="shared" ref="AE136:AE199" si="50">N136/(K136+N136)</f>
        <v>9.0909090909090912E-2</v>
      </c>
      <c r="AF136" s="18">
        <f t="shared" ref="AF136:AF199" si="51">(Q136+R136)*O136</f>
        <v>0.94444444400000005</v>
      </c>
      <c r="AG136" s="18">
        <f t="shared" ref="AG136:AG199" si="52">U136+V136+W136</f>
        <v>1</v>
      </c>
      <c r="AH136" s="18">
        <f t="shared" ref="AH136:AH199" si="53">G136*$Y$6</f>
        <v>10.003695744378945</v>
      </c>
      <c r="AI136" s="18">
        <f t="shared" ref="AI136:AI199" si="54">G136-K136-P136-T136+U136+V136+W136+X136</f>
        <v>0.44579058883207989</v>
      </c>
      <c r="AJ136" s="18">
        <f t="shared" ref="AJ136:AJ199" si="55">(G136*$Y$6)-K136-P136-T136+U136+V136+W136+X136</f>
        <v>-0.5505136667889754</v>
      </c>
      <c r="AK136" s="14" t="s">
        <v>53</v>
      </c>
      <c r="AL136" s="14">
        <v>0</v>
      </c>
      <c r="AM136" s="18">
        <f t="shared" ref="AM136:AM199" si="56">(((G136-K136-P136-T136+U136+V136+W136+X136)/O136)-AL136)</f>
        <v>0.47201356486785567</v>
      </c>
      <c r="AN136" s="17">
        <f t="shared" ref="AN136:AN199" si="57">(K136+P136+T136-U136-V136-W136-X136+(AL136*O136))/G136</f>
        <v>0.95947358283344741</v>
      </c>
      <c r="AO136" s="14" t="s">
        <v>114</v>
      </c>
      <c r="AP136" s="14" t="s">
        <v>55</v>
      </c>
      <c r="AQ136" s="14">
        <v>1</v>
      </c>
      <c r="AR136" s="14">
        <v>7</v>
      </c>
      <c r="AS136" s="14">
        <v>1</v>
      </c>
      <c r="AT136" s="14">
        <v>0</v>
      </c>
    </row>
    <row r="137" spans="1:46" x14ac:dyDescent="0.55000000000000004">
      <c r="A137" s="14" t="s">
        <v>70</v>
      </c>
      <c r="B137" s="14" t="s">
        <v>126</v>
      </c>
      <c r="C137" s="15" t="s">
        <v>50</v>
      </c>
      <c r="D137" s="16">
        <v>12</v>
      </c>
      <c r="E137" s="16" t="s">
        <v>341</v>
      </c>
      <c r="F137" s="14" t="s">
        <v>342</v>
      </c>
      <c r="G137" s="14">
        <v>93</v>
      </c>
      <c r="H137" s="14">
        <v>78</v>
      </c>
      <c r="I137" s="14">
        <v>2</v>
      </c>
      <c r="J137" s="14">
        <v>0</v>
      </c>
      <c r="K137" s="14">
        <f t="shared" ref="K137:K198" si="58">H137-I137-J137</f>
        <v>76</v>
      </c>
      <c r="L137" s="17">
        <f t="shared" si="40"/>
        <v>0.81720430107526887</v>
      </c>
      <c r="M137" s="15">
        <v>1.232261008</v>
      </c>
      <c r="N137" s="14">
        <f t="shared" si="41"/>
        <v>21</v>
      </c>
      <c r="O137" s="17">
        <v>0.84507042300000002</v>
      </c>
      <c r="P137" s="18">
        <f t="shared" si="42"/>
        <v>17.746478883000002</v>
      </c>
      <c r="Q137" s="14">
        <v>0</v>
      </c>
      <c r="R137" s="14">
        <v>0</v>
      </c>
      <c r="S137" s="14">
        <v>0</v>
      </c>
      <c r="T137" s="18">
        <f t="shared" si="43"/>
        <v>0</v>
      </c>
      <c r="U137" s="14">
        <v>1</v>
      </c>
      <c r="V137" s="14">
        <v>0</v>
      </c>
      <c r="W137" s="14">
        <v>0</v>
      </c>
      <c r="X137" s="18">
        <v>11.017526508781</v>
      </c>
      <c r="Y137" s="17">
        <f t="shared" si="44"/>
        <v>0.87880593950773123</v>
      </c>
      <c r="Z137" s="14">
        <f t="shared" si="45"/>
        <v>4</v>
      </c>
      <c r="AA137" s="14">
        <f t="shared" si="46"/>
        <v>14</v>
      </c>
      <c r="AB137" s="15" t="str">
        <f t="shared" si="47"/>
        <v>Green</v>
      </c>
      <c r="AC137" s="15" t="str">
        <f t="shared" si="48"/>
        <v>Green</v>
      </c>
      <c r="AD137" s="15" t="str">
        <f t="shared" si="49"/>
        <v>None</v>
      </c>
      <c r="AE137" s="17">
        <f t="shared" si="50"/>
        <v>0.21649484536082475</v>
      </c>
      <c r="AF137" s="18">
        <f t="shared" si="51"/>
        <v>0</v>
      </c>
      <c r="AG137" s="18">
        <f t="shared" si="52"/>
        <v>1</v>
      </c>
      <c r="AH137" s="18">
        <f t="shared" si="53"/>
        <v>84.57670038429471</v>
      </c>
      <c r="AI137" s="18">
        <f t="shared" si="54"/>
        <v>11.271047625780998</v>
      </c>
      <c r="AJ137" s="18">
        <f t="shared" si="55"/>
        <v>2.8477480100757084</v>
      </c>
      <c r="AK137" s="14" t="s">
        <v>53</v>
      </c>
      <c r="AL137" s="14">
        <v>0</v>
      </c>
      <c r="AM137" s="18">
        <f t="shared" si="56"/>
        <v>13.337406349838608</v>
      </c>
      <c r="AN137" s="17">
        <f t="shared" si="57"/>
        <v>0.87880593950773123</v>
      </c>
      <c r="AO137" s="14" t="s">
        <v>74</v>
      </c>
      <c r="AP137" s="14" t="s">
        <v>55</v>
      </c>
      <c r="AQ137" s="14">
        <v>0</v>
      </c>
      <c r="AR137" s="14">
        <v>2</v>
      </c>
      <c r="AS137" s="14">
        <v>21</v>
      </c>
      <c r="AT137" s="14">
        <v>0</v>
      </c>
    </row>
    <row r="138" spans="1:46" x14ac:dyDescent="0.55000000000000004">
      <c r="A138" s="14" t="s">
        <v>56</v>
      </c>
      <c r="B138" s="14" t="s">
        <v>83</v>
      </c>
      <c r="C138" s="15" t="s">
        <v>78</v>
      </c>
      <c r="D138" s="16">
        <v>9</v>
      </c>
      <c r="E138" s="16" t="s">
        <v>343</v>
      </c>
      <c r="F138" s="14" t="s">
        <v>344</v>
      </c>
      <c r="G138" s="14">
        <v>30</v>
      </c>
      <c r="H138" s="14">
        <v>27</v>
      </c>
      <c r="I138" s="14">
        <v>2</v>
      </c>
      <c r="J138" s="14">
        <v>1</v>
      </c>
      <c r="K138" s="14">
        <f t="shared" si="58"/>
        <v>24</v>
      </c>
      <c r="L138" s="17">
        <f t="shared" si="40"/>
        <v>0.8</v>
      </c>
      <c r="M138" s="15">
        <v>1.299288754</v>
      </c>
      <c r="N138" s="14">
        <f t="shared" si="41"/>
        <v>9</v>
      </c>
      <c r="O138" s="17">
        <v>0.88461538500000003</v>
      </c>
      <c r="P138" s="18">
        <f t="shared" si="42"/>
        <v>7.9615384650000003</v>
      </c>
      <c r="Q138" s="14">
        <v>0</v>
      </c>
      <c r="R138" s="14">
        <v>0</v>
      </c>
      <c r="S138" s="14">
        <v>2</v>
      </c>
      <c r="T138" s="18">
        <f t="shared" si="43"/>
        <v>2</v>
      </c>
      <c r="U138" s="14">
        <v>0</v>
      </c>
      <c r="V138" s="14">
        <v>0</v>
      </c>
      <c r="W138" s="14">
        <v>0</v>
      </c>
      <c r="X138" s="18">
        <v>3.7134599943675299</v>
      </c>
      <c r="Y138" s="17">
        <f t="shared" si="44"/>
        <v>1.0082692823544159</v>
      </c>
      <c r="Z138" s="14">
        <f t="shared" si="45"/>
        <v>0</v>
      </c>
      <c r="AA138" s="14">
        <f t="shared" si="46"/>
        <v>0</v>
      </c>
      <c r="AB138" s="15" t="str">
        <f t="shared" si="47"/>
        <v>Red</v>
      </c>
      <c r="AC138" s="15" t="str">
        <f t="shared" si="48"/>
        <v>Yellow</v>
      </c>
      <c r="AD138" s="15" t="str">
        <f t="shared" si="49"/>
        <v>None</v>
      </c>
      <c r="AE138" s="17">
        <f t="shared" si="50"/>
        <v>0.27272727272727271</v>
      </c>
      <c r="AF138" s="18">
        <f t="shared" si="51"/>
        <v>0</v>
      </c>
      <c r="AG138" s="18">
        <f t="shared" si="52"/>
        <v>0</v>
      </c>
      <c r="AH138" s="18">
        <f t="shared" si="53"/>
        <v>27.282806575578938</v>
      </c>
      <c r="AI138" s="18">
        <f t="shared" si="54"/>
        <v>-0.24807847063247035</v>
      </c>
      <c r="AJ138" s="18">
        <f t="shared" si="55"/>
        <v>-2.9652718950535322</v>
      </c>
      <c r="AK138" s="14" t="s">
        <v>53</v>
      </c>
      <c r="AL138" s="14">
        <v>0</v>
      </c>
      <c r="AM138" s="18">
        <f t="shared" si="56"/>
        <v>-0.28043653189738538</v>
      </c>
      <c r="AN138" s="17">
        <f t="shared" si="57"/>
        <v>1.0082692823544159</v>
      </c>
      <c r="AO138" s="14" t="s">
        <v>69</v>
      </c>
      <c r="AP138" s="14" t="s">
        <v>125</v>
      </c>
      <c r="AQ138" s="14">
        <v>0</v>
      </c>
      <c r="AR138" s="14">
        <v>7</v>
      </c>
      <c r="AS138" s="14">
        <v>9</v>
      </c>
      <c r="AT138" s="14">
        <v>0</v>
      </c>
    </row>
    <row r="139" spans="1:46" x14ac:dyDescent="0.55000000000000004">
      <c r="A139" s="14" t="s">
        <v>70</v>
      </c>
      <c r="B139" s="14" t="s">
        <v>126</v>
      </c>
      <c r="C139" s="15" t="s">
        <v>78</v>
      </c>
      <c r="D139" s="16">
        <v>11</v>
      </c>
      <c r="E139" s="16" t="s">
        <v>345</v>
      </c>
      <c r="F139" s="14" t="s">
        <v>346</v>
      </c>
      <c r="G139" s="14">
        <v>34</v>
      </c>
      <c r="H139" s="14">
        <v>32</v>
      </c>
      <c r="I139" s="14">
        <v>1</v>
      </c>
      <c r="J139" s="14">
        <v>0</v>
      </c>
      <c r="K139" s="14">
        <f t="shared" si="58"/>
        <v>31</v>
      </c>
      <c r="L139" s="17">
        <f t="shared" si="40"/>
        <v>0.91176470588235292</v>
      </c>
      <c r="M139" s="15">
        <v>0.73863303000000002</v>
      </c>
      <c r="N139" s="14">
        <f t="shared" si="41"/>
        <v>1</v>
      </c>
      <c r="O139" s="17">
        <v>0.93333333299999999</v>
      </c>
      <c r="P139" s="18">
        <f t="shared" si="42"/>
        <v>0.93333333299999999</v>
      </c>
      <c r="Q139" s="14">
        <v>0</v>
      </c>
      <c r="R139" s="14">
        <v>0</v>
      </c>
      <c r="S139" s="14">
        <v>1</v>
      </c>
      <c r="T139" s="18">
        <f t="shared" si="43"/>
        <v>1</v>
      </c>
      <c r="U139" s="14">
        <v>1</v>
      </c>
      <c r="V139" s="14">
        <v>0</v>
      </c>
      <c r="W139" s="14">
        <v>0</v>
      </c>
      <c r="X139" s="18">
        <v>3.1006244698909602</v>
      </c>
      <c r="Y139" s="17">
        <f t="shared" si="44"/>
        <v>0.84802084891497176</v>
      </c>
      <c r="Z139" s="14">
        <f t="shared" si="45"/>
        <v>3</v>
      </c>
      <c r="AA139" s="14">
        <f t="shared" si="46"/>
        <v>6</v>
      </c>
      <c r="AB139" s="15" t="str">
        <f t="shared" si="47"/>
        <v>Yellow</v>
      </c>
      <c r="AC139" s="15" t="str">
        <f t="shared" si="48"/>
        <v>Green</v>
      </c>
      <c r="AD139" s="15" t="str">
        <f t="shared" si="49"/>
        <v>None</v>
      </c>
      <c r="AE139" s="17">
        <f t="shared" si="50"/>
        <v>3.125E-2</v>
      </c>
      <c r="AF139" s="18">
        <f t="shared" si="51"/>
        <v>0</v>
      </c>
      <c r="AG139" s="18">
        <f t="shared" si="52"/>
        <v>1</v>
      </c>
      <c r="AH139" s="18">
        <f t="shared" si="53"/>
        <v>30.920514118989466</v>
      </c>
      <c r="AI139" s="18">
        <f t="shared" si="54"/>
        <v>5.1672911368909595</v>
      </c>
      <c r="AJ139" s="18">
        <f t="shared" si="55"/>
        <v>2.0878052558804261</v>
      </c>
      <c r="AK139" s="14" t="s">
        <v>53</v>
      </c>
      <c r="AL139" s="14">
        <v>0</v>
      </c>
      <c r="AM139" s="18">
        <f t="shared" si="56"/>
        <v>5.536383362931879</v>
      </c>
      <c r="AN139" s="17">
        <f t="shared" si="57"/>
        <v>0.84802084891497176</v>
      </c>
      <c r="AO139" s="14" t="s">
        <v>74</v>
      </c>
      <c r="AP139" s="14" t="s">
        <v>125</v>
      </c>
      <c r="AQ139" s="14">
        <v>0</v>
      </c>
      <c r="AR139" s="14">
        <v>7</v>
      </c>
      <c r="AS139" s="14">
        <v>1</v>
      </c>
      <c r="AT139" s="14">
        <v>0</v>
      </c>
    </row>
    <row r="140" spans="1:46" x14ac:dyDescent="0.55000000000000004">
      <c r="A140" s="14" t="s">
        <v>70</v>
      </c>
      <c r="B140" s="14" t="s">
        <v>202</v>
      </c>
      <c r="C140" s="15" t="s">
        <v>66</v>
      </c>
      <c r="D140" s="16">
        <v>8</v>
      </c>
      <c r="E140" s="16" t="s">
        <v>347</v>
      </c>
      <c r="F140" s="14" t="s">
        <v>348</v>
      </c>
      <c r="G140" s="14">
        <v>30</v>
      </c>
      <c r="H140" s="14">
        <v>22</v>
      </c>
      <c r="I140" s="14">
        <v>0</v>
      </c>
      <c r="J140" s="14">
        <v>0</v>
      </c>
      <c r="K140" s="14">
        <f t="shared" si="58"/>
        <v>22</v>
      </c>
      <c r="L140" s="17">
        <f t="shared" si="40"/>
        <v>0.73333333333333328</v>
      </c>
      <c r="M140" s="15">
        <v>2.7040839609999998</v>
      </c>
      <c r="N140" s="14">
        <f t="shared" si="41"/>
        <v>13</v>
      </c>
      <c r="O140" s="17">
        <v>0.66666666699999999</v>
      </c>
      <c r="P140" s="18">
        <f t="shared" si="42"/>
        <v>8.6666666709999998</v>
      </c>
      <c r="Q140" s="14">
        <v>0</v>
      </c>
      <c r="R140" s="14">
        <v>0</v>
      </c>
      <c r="S140" s="14">
        <v>0</v>
      </c>
      <c r="T140" s="18">
        <f t="shared" si="43"/>
        <v>0</v>
      </c>
      <c r="U140" s="14">
        <v>0</v>
      </c>
      <c r="V140" s="14">
        <v>0</v>
      </c>
      <c r="W140" s="14">
        <v>0</v>
      </c>
      <c r="X140" s="18">
        <v>5.2040438085351903</v>
      </c>
      <c r="Y140" s="17">
        <f t="shared" si="44"/>
        <v>0.84875409541549374</v>
      </c>
      <c r="Z140" s="14">
        <f t="shared" si="45"/>
        <v>3</v>
      </c>
      <c r="AA140" s="14">
        <f t="shared" si="46"/>
        <v>7</v>
      </c>
      <c r="AB140" s="15" t="str">
        <f t="shared" si="47"/>
        <v>Red</v>
      </c>
      <c r="AC140" s="15" t="str">
        <f t="shared" si="48"/>
        <v>Green</v>
      </c>
      <c r="AD140" s="15" t="str">
        <f t="shared" si="49"/>
        <v>None</v>
      </c>
      <c r="AE140" s="17">
        <f t="shared" si="50"/>
        <v>0.37142857142857144</v>
      </c>
      <c r="AF140" s="18">
        <f t="shared" si="51"/>
        <v>0</v>
      </c>
      <c r="AG140" s="18">
        <f t="shared" si="52"/>
        <v>0</v>
      </c>
      <c r="AH140" s="18">
        <f t="shared" si="53"/>
        <v>27.282806575578938</v>
      </c>
      <c r="AI140" s="18">
        <f t="shared" si="54"/>
        <v>4.5373771375351906</v>
      </c>
      <c r="AJ140" s="18">
        <f t="shared" si="55"/>
        <v>1.8201837131141287</v>
      </c>
      <c r="AK140" s="14" t="s">
        <v>53</v>
      </c>
      <c r="AL140" s="14">
        <v>0</v>
      </c>
      <c r="AM140" s="18">
        <f t="shared" si="56"/>
        <v>6.8060657028997529</v>
      </c>
      <c r="AN140" s="17">
        <f t="shared" si="57"/>
        <v>0.84875409541549374</v>
      </c>
      <c r="AO140" s="14" t="s">
        <v>102</v>
      </c>
      <c r="AP140" s="14" t="s">
        <v>55</v>
      </c>
      <c r="AQ140" s="14">
        <v>0</v>
      </c>
      <c r="AR140" s="14">
        <v>3</v>
      </c>
      <c r="AS140" s="14">
        <v>13</v>
      </c>
      <c r="AT140" s="14">
        <v>0</v>
      </c>
    </row>
    <row r="141" spans="1:46" x14ac:dyDescent="0.55000000000000004">
      <c r="A141" s="14" t="s">
        <v>56</v>
      </c>
      <c r="B141" s="14" t="s">
        <v>83</v>
      </c>
      <c r="C141" s="15" t="s">
        <v>78</v>
      </c>
      <c r="D141" s="16">
        <v>4</v>
      </c>
      <c r="E141" s="16" t="s">
        <v>349</v>
      </c>
      <c r="F141" s="14" t="s">
        <v>350</v>
      </c>
      <c r="G141" s="14">
        <v>11</v>
      </c>
      <c r="H141" s="14">
        <v>10</v>
      </c>
      <c r="I141" s="14">
        <v>0</v>
      </c>
      <c r="J141" s="14">
        <v>0</v>
      </c>
      <c r="K141" s="14">
        <f>H141-I141-J141</f>
        <v>10</v>
      </c>
      <c r="L141" s="17">
        <f t="shared" si="40"/>
        <v>0.90909090909090906</v>
      </c>
      <c r="M141" s="15">
        <v>0.61556011899999996</v>
      </c>
      <c r="N141" s="14">
        <f t="shared" si="41"/>
        <v>2</v>
      </c>
      <c r="O141" s="17">
        <v>0.92307692299999999</v>
      </c>
      <c r="P141" s="18">
        <f t="shared" si="42"/>
        <v>1.846153846</v>
      </c>
      <c r="Q141" s="14">
        <v>0</v>
      </c>
      <c r="R141" s="14">
        <v>0</v>
      </c>
      <c r="S141" s="14">
        <v>0</v>
      </c>
      <c r="T141" s="18">
        <f t="shared" si="43"/>
        <v>0</v>
      </c>
      <c r="U141" s="14">
        <v>0</v>
      </c>
      <c r="V141" s="14">
        <v>0</v>
      </c>
      <c r="W141" s="14">
        <v>0</v>
      </c>
      <c r="X141" s="18">
        <v>0.35128922448778599</v>
      </c>
      <c r="Y141" s="17">
        <f t="shared" si="44"/>
        <v>1.0449876928647468</v>
      </c>
      <c r="Z141" s="14">
        <f t="shared" si="45"/>
        <v>0</v>
      </c>
      <c r="AA141" s="14">
        <f t="shared" si="46"/>
        <v>0</v>
      </c>
      <c r="AB141" s="15" t="str">
        <f t="shared" si="47"/>
        <v>Yellow</v>
      </c>
      <c r="AC141" s="15" t="str">
        <f t="shared" si="48"/>
        <v>Yellow</v>
      </c>
      <c r="AD141" s="15" t="str">
        <f t="shared" si="49"/>
        <v>Category 1</v>
      </c>
      <c r="AE141" s="17">
        <f t="shared" si="50"/>
        <v>0.16666666666666666</v>
      </c>
      <c r="AF141" s="18">
        <f t="shared" si="51"/>
        <v>0</v>
      </c>
      <c r="AG141" s="18">
        <f t="shared" si="52"/>
        <v>0</v>
      </c>
      <c r="AH141" s="18">
        <f t="shared" si="53"/>
        <v>10.003695744378945</v>
      </c>
      <c r="AI141" s="18">
        <f t="shared" si="54"/>
        <v>-0.494864621512214</v>
      </c>
      <c r="AJ141" s="18">
        <f t="shared" si="55"/>
        <v>-1.4911688771332692</v>
      </c>
      <c r="AK141" s="14" t="s">
        <v>53</v>
      </c>
      <c r="AL141" s="14">
        <v>0</v>
      </c>
      <c r="AM141" s="18">
        <f t="shared" si="56"/>
        <v>-0.53610334001624049</v>
      </c>
      <c r="AN141" s="17">
        <f t="shared" si="57"/>
        <v>1.0449876928647468</v>
      </c>
      <c r="AO141" s="14" t="s">
        <v>69</v>
      </c>
      <c r="AP141" s="14" t="s">
        <v>55</v>
      </c>
      <c r="AQ141" s="14">
        <v>1</v>
      </c>
      <c r="AR141" s="14">
        <v>7</v>
      </c>
      <c r="AS141" s="14">
        <v>2</v>
      </c>
      <c r="AT141" s="14">
        <v>0</v>
      </c>
    </row>
    <row r="142" spans="1:46" x14ac:dyDescent="0.55000000000000004">
      <c r="A142" s="14" t="s">
        <v>56</v>
      </c>
      <c r="B142" s="14" t="s">
        <v>83</v>
      </c>
      <c r="C142" s="15" t="s">
        <v>66</v>
      </c>
      <c r="D142" s="16">
        <v>7</v>
      </c>
      <c r="E142" s="16" t="s">
        <v>351</v>
      </c>
      <c r="F142" s="14" t="s">
        <v>350</v>
      </c>
      <c r="G142" s="14">
        <v>21</v>
      </c>
      <c r="H142" s="14">
        <v>19</v>
      </c>
      <c r="I142" s="14">
        <v>0</v>
      </c>
      <c r="J142" s="14">
        <v>0</v>
      </c>
      <c r="K142" s="14">
        <f>H142-I142-J142</f>
        <v>19</v>
      </c>
      <c r="L142" s="17">
        <f t="shared" si="40"/>
        <v>0.90476190476190477</v>
      </c>
      <c r="M142" s="15">
        <v>1.097380375</v>
      </c>
      <c r="N142" s="14">
        <f t="shared" si="41"/>
        <v>5</v>
      </c>
      <c r="O142" s="17">
        <v>0.78571428600000004</v>
      </c>
      <c r="P142" s="18">
        <f t="shared" si="42"/>
        <v>3.9285714300000003</v>
      </c>
      <c r="Q142" s="14">
        <v>1</v>
      </c>
      <c r="R142" s="14">
        <v>0</v>
      </c>
      <c r="S142" s="14">
        <v>0</v>
      </c>
      <c r="T142" s="18">
        <f t="shared" si="43"/>
        <v>0.78571428600000004</v>
      </c>
      <c r="U142" s="14">
        <v>2</v>
      </c>
      <c r="V142" s="14">
        <v>0</v>
      </c>
      <c r="W142" s="14">
        <v>0</v>
      </c>
      <c r="X142" s="18">
        <v>1.2430400419423999</v>
      </c>
      <c r="Y142" s="17">
        <f t="shared" si="44"/>
        <v>0.97482122257417159</v>
      </c>
      <c r="Z142" s="14">
        <f t="shared" si="45"/>
        <v>0</v>
      </c>
      <c r="AA142" s="14">
        <f t="shared" si="46"/>
        <v>1</v>
      </c>
      <c r="AB142" s="15" t="str">
        <f t="shared" si="47"/>
        <v>Yellow</v>
      </c>
      <c r="AC142" s="15" t="str">
        <f t="shared" si="48"/>
        <v>Yellow</v>
      </c>
      <c r="AD142" s="15" t="str">
        <f t="shared" si="49"/>
        <v>Category 1</v>
      </c>
      <c r="AE142" s="17">
        <f t="shared" si="50"/>
        <v>0.20833333333333334</v>
      </c>
      <c r="AF142" s="18">
        <f t="shared" si="51"/>
        <v>0.78571428600000004</v>
      </c>
      <c r="AG142" s="18">
        <f t="shared" si="52"/>
        <v>2</v>
      </c>
      <c r="AH142" s="18">
        <f t="shared" si="53"/>
        <v>19.097964602905257</v>
      </c>
      <c r="AI142" s="18">
        <f t="shared" si="54"/>
        <v>0.52875432594239946</v>
      </c>
      <c r="AJ142" s="18">
        <f t="shared" si="55"/>
        <v>-1.3732810711523427</v>
      </c>
      <c r="AK142" s="14" t="s">
        <v>53</v>
      </c>
      <c r="AL142" s="14">
        <v>0</v>
      </c>
      <c r="AM142" s="18">
        <f t="shared" si="56"/>
        <v>0.67296005095470468</v>
      </c>
      <c r="AN142" s="17">
        <f t="shared" si="57"/>
        <v>0.97482122257417159</v>
      </c>
      <c r="AO142" s="14" t="s">
        <v>60</v>
      </c>
      <c r="AP142" s="14" t="s">
        <v>55</v>
      </c>
      <c r="AQ142" s="14">
        <v>2</v>
      </c>
      <c r="AR142" s="14">
        <v>3</v>
      </c>
      <c r="AS142" s="14">
        <v>5</v>
      </c>
      <c r="AT142" s="14">
        <v>0</v>
      </c>
    </row>
    <row r="143" spans="1:46" x14ac:dyDescent="0.55000000000000004">
      <c r="A143" s="14" t="s">
        <v>70</v>
      </c>
      <c r="B143" s="14" t="s">
        <v>156</v>
      </c>
      <c r="C143" s="15" t="s">
        <v>66</v>
      </c>
      <c r="D143" s="16">
        <v>8</v>
      </c>
      <c r="E143" s="16" t="s">
        <v>352</v>
      </c>
      <c r="F143" s="14" t="s">
        <v>353</v>
      </c>
      <c r="G143" s="14">
        <v>42</v>
      </c>
      <c r="H143" s="14">
        <v>29</v>
      </c>
      <c r="I143" s="14">
        <v>0</v>
      </c>
      <c r="J143" s="14">
        <v>0</v>
      </c>
      <c r="K143" s="14">
        <f t="shared" si="58"/>
        <v>29</v>
      </c>
      <c r="L143" s="17">
        <f t="shared" si="40"/>
        <v>0.69047619047619047</v>
      </c>
      <c r="M143" s="15">
        <v>1.9303289020000001</v>
      </c>
      <c r="N143" s="14">
        <f t="shared" si="41"/>
        <v>18</v>
      </c>
      <c r="O143" s="17">
        <v>0.73076923100000002</v>
      </c>
      <c r="P143" s="18">
        <f t="shared" si="42"/>
        <v>13.153846158</v>
      </c>
      <c r="Q143" s="14">
        <v>0</v>
      </c>
      <c r="R143" s="14">
        <v>0</v>
      </c>
      <c r="S143" s="14">
        <v>0</v>
      </c>
      <c r="T143" s="18">
        <f t="shared" si="43"/>
        <v>0</v>
      </c>
      <c r="U143" s="14">
        <v>0</v>
      </c>
      <c r="V143" s="14">
        <v>0</v>
      </c>
      <c r="W143" s="14">
        <v>0</v>
      </c>
      <c r="X143" s="18">
        <v>3.04030287145144</v>
      </c>
      <c r="Y143" s="17">
        <f t="shared" si="44"/>
        <v>0.9312748401559181</v>
      </c>
      <c r="Z143" s="14">
        <f t="shared" si="45"/>
        <v>0</v>
      </c>
      <c r="AA143" s="14">
        <f t="shared" si="46"/>
        <v>4</v>
      </c>
      <c r="AB143" s="15" t="str">
        <f t="shared" si="47"/>
        <v>Red</v>
      </c>
      <c r="AC143" s="15" t="str">
        <f t="shared" si="48"/>
        <v>Yellow</v>
      </c>
      <c r="AD143" s="15" t="str">
        <f t="shared" si="49"/>
        <v>None</v>
      </c>
      <c r="AE143" s="17">
        <f t="shared" si="50"/>
        <v>0.38297872340425532</v>
      </c>
      <c r="AF143" s="18">
        <f t="shared" si="51"/>
        <v>0</v>
      </c>
      <c r="AG143" s="18">
        <f t="shared" si="52"/>
        <v>0</v>
      </c>
      <c r="AH143" s="18">
        <f t="shared" si="53"/>
        <v>38.195929205810515</v>
      </c>
      <c r="AI143" s="18">
        <f t="shared" si="54"/>
        <v>2.8864567134514396</v>
      </c>
      <c r="AJ143" s="18">
        <f t="shared" si="55"/>
        <v>-0.91761408073804551</v>
      </c>
      <c r="AK143" s="14" t="s">
        <v>53</v>
      </c>
      <c r="AL143" s="14">
        <v>0</v>
      </c>
      <c r="AM143" s="18">
        <f t="shared" si="56"/>
        <v>3.9498881329493738</v>
      </c>
      <c r="AN143" s="17">
        <f t="shared" si="57"/>
        <v>0.9312748401559181</v>
      </c>
      <c r="AO143" s="14" t="s">
        <v>117</v>
      </c>
      <c r="AP143" s="14" t="s">
        <v>55</v>
      </c>
      <c r="AQ143" s="14">
        <v>0</v>
      </c>
      <c r="AR143" s="14">
        <v>3</v>
      </c>
      <c r="AS143" s="14">
        <v>18</v>
      </c>
      <c r="AT143" s="14">
        <v>0</v>
      </c>
    </row>
    <row r="144" spans="1:46" x14ac:dyDescent="0.55000000000000004">
      <c r="A144" s="14" t="s">
        <v>56</v>
      </c>
      <c r="B144" s="14" t="s">
        <v>65</v>
      </c>
      <c r="C144" s="15" t="s">
        <v>78</v>
      </c>
      <c r="D144" s="16">
        <v>6</v>
      </c>
      <c r="E144" s="16" t="s">
        <v>354</v>
      </c>
      <c r="F144" s="14" t="s">
        <v>355</v>
      </c>
      <c r="G144" s="14">
        <v>17</v>
      </c>
      <c r="H144" s="14">
        <v>16</v>
      </c>
      <c r="I144" s="14">
        <v>1</v>
      </c>
      <c r="J144" s="14">
        <v>0</v>
      </c>
      <c r="K144" s="14">
        <f>H144-I144-J144</f>
        <v>15</v>
      </c>
      <c r="L144" s="17">
        <f t="shared" si="40"/>
        <v>0.88235294117647056</v>
      </c>
      <c r="M144" s="15">
        <v>1.9466119099999999</v>
      </c>
      <c r="N144" s="14">
        <f t="shared" si="41"/>
        <v>8</v>
      </c>
      <c r="O144" s="17">
        <v>0.69230769199999997</v>
      </c>
      <c r="P144" s="18">
        <f t="shared" si="42"/>
        <v>5.5384615359999998</v>
      </c>
      <c r="Q144" s="14">
        <v>0</v>
      </c>
      <c r="R144" s="14">
        <v>0</v>
      </c>
      <c r="S144" s="14">
        <v>1</v>
      </c>
      <c r="T144" s="18">
        <f t="shared" si="43"/>
        <v>1</v>
      </c>
      <c r="U144" s="14">
        <v>0</v>
      </c>
      <c r="V144" s="14">
        <v>0</v>
      </c>
      <c r="W144" s="14">
        <v>0</v>
      </c>
      <c r="X144" s="18">
        <v>3.98669634165126</v>
      </c>
      <c r="Y144" s="17">
        <f t="shared" si="44"/>
        <v>1.0324567761381611</v>
      </c>
      <c r="Z144" s="14">
        <f t="shared" si="45"/>
        <v>0</v>
      </c>
      <c r="AA144" s="14">
        <f t="shared" si="46"/>
        <v>0</v>
      </c>
      <c r="AB144" s="15" t="str">
        <f t="shared" si="47"/>
        <v>Green</v>
      </c>
      <c r="AC144" s="15" t="str">
        <f t="shared" si="48"/>
        <v>Yellow</v>
      </c>
      <c r="AD144" s="15" t="str">
        <f t="shared" si="49"/>
        <v>Category 2</v>
      </c>
      <c r="AE144" s="17">
        <f t="shared" si="50"/>
        <v>0.34782608695652173</v>
      </c>
      <c r="AF144" s="18">
        <f t="shared" si="51"/>
        <v>0</v>
      </c>
      <c r="AG144" s="18">
        <f t="shared" si="52"/>
        <v>0</v>
      </c>
      <c r="AH144" s="18">
        <f t="shared" si="53"/>
        <v>15.460257059494733</v>
      </c>
      <c r="AI144" s="18">
        <f t="shared" si="54"/>
        <v>-0.55176519434873983</v>
      </c>
      <c r="AJ144" s="18">
        <f t="shared" si="55"/>
        <v>-2.0915081348540068</v>
      </c>
      <c r="AK144" s="14" t="s">
        <v>53</v>
      </c>
      <c r="AL144" s="14">
        <v>0</v>
      </c>
      <c r="AM144" s="18">
        <f t="shared" si="56"/>
        <v>-0.79699416996906614</v>
      </c>
      <c r="AN144" s="17">
        <f t="shared" si="57"/>
        <v>1.0324567761381611</v>
      </c>
      <c r="AO144" s="14" t="s">
        <v>69</v>
      </c>
      <c r="AP144" s="14" t="s">
        <v>55</v>
      </c>
      <c r="AQ144" s="14">
        <v>1</v>
      </c>
      <c r="AR144" s="14">
        <v>7</v>
      </c>
      <c r="AS144" s="14">
        <v>8</v>
      </c>
      <c r="AT144" s="14">
        <v>0</v>
      </c>
    </row>
    <row r="145" spans="1:46" x14ac:dyDescent="0.55000000000000004">
      <c r="A145" s="14" t="s">
        <v>48</v>
      </c>
      <c r="B145" s="14" t="s">
        <v>111</v>
      </c>
      <c r="C145" s="15" t="s">
        <v>66</v>
      </c>
      <c r="D145" s="16">
        <v>6</v>
      </c>
      <c r="E145" s="16" t="s">
        <v>356</v>
      </c>
      <c r="F145" s="14" t="s">
        <v>357</v>
      </c>
      <c r="G145" s="14">
        <v>13</v>
      </c>
      <c r="H145" s="14">
        <v>12</v>
      </c>
      <c r="I145" s="14">
        <v>0</v>
      </c>
      <c r="J145" s="14">
        <v>0</v>
      </c>
      <c r="K145" s="14">
        <f>H145-I145-J145</f>
        <v>12</v>
      </c>
      <c r="L145" s="17">
        <f t="shared" si="40"/>
        <v>0.92307692307692313</v>
      </c>
      <c r="M145" s="15">
        <v>1.5453923220000001</v>
      </c>
      <c r="N145" s="14">
        <f t="shared" si="41"/>
        <v>1</v>
      </c>
      <c r="O145" s="17">
        <v>0.78571428600000004</v>
      </c>
      <c r="P145" s="18">
        <f t="shared" si="42"/>
        <v>0.78571428600000004</v>
      </c>
      <c r="Q145" s="14">
        <v>0</v>
      </c>
      <c r="R145" s="14">
        <v>0</v>
      </c>
      <c r="S145" s="14">
        <v>0</v>
      </c>
      <c r="T145" s="18">
        <f t="shared" si="43"/>
        <v>0</v>
      </c>
      <c r="U145" s="14">
        <v>0</v>
      </c>
      <c r="V145" s="14">
        <v>0</v>
      </c>
      <c r="W145" s="14">
        <v>0</v>
      </c>
      <c r="X145" s="18">
        <v>1.17402708123309</v>
      </c>
      <c r="Y145" s="17">
        <f t="shared" si="44"/>
        <v>0.89320670805899305</v>
      </c>
      <c r="Z145" s="14">
        <f t="shared" si="45"/>
        <v>1</v>
      </c>
      <c r="AA145" s="14">
        <f t="shared" si="46"/>
        <v>2</v>
      </c>
      <c r="AB145" s="15" t="str">
        <f t="shared" si="47"/>
        <v>Yellow</v>
      </c>
      <c r="AC145" s="15" t="str">
        <f t="shared" si="48"/>
        <v>Green</v>
      </c>
      <c r="AD145" s="15" t="str">
        <f t="shared" si="49"/>
        <v>Category 2</v>
      </c>
      <c r="AE145" s="17">
        <f t="shared" si="50"/>
        <v>7.6923076923076927E-2</v>
      </c>
      <c r="AF145" s="18">
        <f t="shared" si="51"/>
        <v>0</v>
      </c>
      <c r="AG145" s="18">
        <f t="shared" si="52"/>
        <v>0</v>
      </c>
      <c r="AH145" s="18">
        <f t="shared" si="53"/>
        <v>11.822549516084207</v>
      </c>
      <c r="AI145" s="18">
        <f t="shared" si="54"/>
        <v>1.38831279523309</v>
      </c>
      <c r="AJ145" s="18">
        <f t="shared" si="55"/>
        <v>0.21086231131729682</v>
      </c>
      <c r="AK145" s="14" t="s">
        <v>53</v>
      </c>
      <c r="AL145" s="14">
        <v>0</v>
      </c>
      <c r="AM145" s="18">
        <f t="shared" si="56"/>
        <v>1.7669435569268623</v>
      </c>
      <c r="AN145" s="17">
        <f t="shared" si="57"/>
        <v>0.89320670805899305</v>
      </c>
      <c r="AO145" s="14" t="s">
        <v>114</v>
      </c>
      <c r="AP145" s="14" t="s">
        <v>55</v>
      </c>
      <c r="AQ145" s="14">
        <v>1</v>
      </c>
      <c r="AR145" s="14">
        <v>3</v>
      </c>
      <c r="AS145" s="14">
        <v>1</v>
      </c>
      <c r="AT145" s="14">
        <v>0</v>
      </c>
    </row>
    <row r="146" spans="1:46" x14ac:dyDescent="0.55000000000000004">
      <c r="A146" s="14" t="s">
        <v>70</v>
      </c>
      <c r="B146" s="14" t="s">
        <v>156</v>
      </c>
      <c r="C146" s="15" t="s">
        <v>66</v>
      </c>
      <c r="D146" s="16">
        <v>6</v>
      </c>
      <c r="E146" s="16" t="s">
        <v>358</v>
      </c>
      <c r="F146" s="14" t="s">
        <v>359</v>
      </c>
      <c r="G146" s="14">
        <v>17</v>
      </c>
      <c r="H146" s="14">
        <v>16</v>
      </c>
      <c r="I146" s="14">
        <v>0</v>
      </c>
      <c r="J146" s="14">
        <v>0</v>
      </c>
      <c r="K146" s="14">
        <f>H146-I146-J146</f>
        <v>16</v>
      </c>
      <c r="L146" s="17">
        <f t="shared" si="40"/>
        <v>0.94117647058823528</v>
      </c>
      <c r="M146" s="15">
        <v>1.857105249</v>
      </c>
      <c r="N146" s="14">
        <f t="shared" si="41"/>
        <v>8</v>
      </c>
      <c r="O146" s="17">
        <v>0.65</v>
      </c>
      <c r="P146" s="18">
        <f t="shared" si="42"/>
        <v>5.2</v>
      </c>
      <c r="Q146" s="14">
        <v>0</v>
      </c>
      <c r="R146" s="14">
        <v>0</v>
      </c>
      <c r="S146" s="14">
        <v>0</v>
      </c>
      <c r="T146" s="18">
        <f t="shared" si="43"/>
        <v>0</v>
      </c>
      <c r="U146" s="14">
        <v>1</v>
      </c>
      <c r="V146" s="14">
        <v>0</v>
      </c>
      <c r="W146" s="14">
        <v>0</v>
      </c>
      <c r="X146" s="18">
        <v>2.1319753343819499</v>
      </c>
      <c r="Y146" s="17">
        <f t="shared" si="44"/>
        <v>1.0628249803304737</v>
      </c>
      <c r="Z146" s="14">
        <f t="shared" si="45"/>
        <v>0</v>
      </c>
      <c r="AA146" s="14">
        <f t="shared" si="46"/>
        <v>0</v>
      </c>
      <c r="AB146" s="15" t="str">
        <f t="shared" si="47"/>
        <v>Yellow</v>
      </c>
      <c r="AC146" s="15" t="str">
        <f t="shared" si="48"/>
        <v>Yellow</v>
      </c>
      <c r="AD146" s="15" t="str">
        <f t="shared" si="49"/>
        <v>Category 1</v>
      </c>
      <c r="AE146" s="17">
        <f t="shared" si="50"/>
        <v>0.33333333333333331</v>
      </c>
      <c r="AF146" s="18">
        <f t="shared" si="51"/>
        <v>0</v>
      </c>
      <c r="AG146" s="18">
        <f t="shared" si="52"/>
        <v>1</v>
      </c>
      <c r="AH146" s="18">
        <f t="shared" si="53"/>
        <v>15.460257059494733</v>
      </c>
      <c r="AI146" s="18">
        <f t="shared" si="54"/>
        <v>-1.0680246656180503</v>
      </c>
      <c r="AJ146" s="18">
        <f t="shared" si="55"/>
        <v>-2.6077676061233173</v>
      </c>
      <c r="AK146" s="14" t="s">
        <v>53</v>
      </c>
      <c r="AL146" s="14">
        <v>0</v>
      </c>
      <c r="AM146" s="18">
        <f t="shared" si="56"/>
        <v>-1.6431148701816158</v>
      </c>
      <c r="AN146" s="17">
        <f t="shared" si="57"/>
        <v>1.0628249803304737</v>
      </c>
      <c r="AO146" s="14" t="s">
        <v>60</v>
      </c>
      <c r="AP146" s="14" t="s">
        <v>55</v>
      </c>
      <c r="AQ146" s="14">
        <v>2</v>
      </c>
      <c r="AR146" s="14">
        <v>3</v>
      </c>
      <c r="AS146" s="14">
        <v>8</v>
      </c>
      <c r="AT146" s="14">
        <v>0</v>
      </c>
    </row>
    <row r="147" spans="1:46" x14ac:dyDescent="0.55000000000000004">
      <c r="A147" s="14" t="s">
        <v>56</v>
      </c>
      <c r="B147" s="14" t="s">
        <v>177</v>
      </c>
      <c r="C147" s="15" t="s">
        <v>66</v>
      </c>
      <c r="D147" s="16">
        <v>9</v>
      </c>
      <c r="E147" s="16" t="s">
        <v>360</v>
      </c>
      <c r="F147" s="14" t="s">
        <v>361</v>
      </c>
      <c r="G147" s="14">
        <v>47</v>
      </c>
      <c r="H147" s="14">
        <v>32</v>
      </c>
      <c r="I147" s="14">
        <v>0</v>
      </c>
      <c r="J147" s="14">
        <v>0</v>
      </c>
      <c r="K147" s="14">
        <f t="shared" si="58"/>
        <v>32</v>
      </c>
      <c r="L147" s="17">
        <f t="shared" si="40"/>
        <v>0.68085106382978722</v>
      </c>
      <c r="M147" s="15">
        <v>1.903859317</v>
      </c>
      <c r="N147" s="14">
        <f t="shared" si="41"/>
        <v>25</v>
      </c>
      <c r="O147" s="17">
        <v>0.49056603799999998</v>
      </c>
      <c r="P147" s="18">
        <f t="shared" si="42"/>
        <v>12.264150949999999</v>
      </c>
      <c r="Q147" s="14">
        <v>0</v>
      </c>
      <c r="R147" s="14">
        <v>0</v>
      </c>
      <c r="S147" s="14">
        <v>0</v>
      </c>
      <c r="T147" s="18">
        <f t="shared" si="43"/>
        <v>0</v>
      </c>
      <c r="U147" s="14">
        <v>0</v>
      </c>
      <c r="V147" s="14">
        <v>0</v>
      </c>
      <c r="W147" s="14">
        <v>0</v>
      </c>
      <c r="X147" s="18">
        <v>4.3225198737815296</v>
      </c>
      <c r="Y147" s="17">
        <f t="shared" si="44"/>
        <v>0.84982193779188231</v>
      </c>
      <c r="Z147" s="14">
        <f t="shared" si="45"/>
        <v>6</v>
      </c>
      <c r="AA147" s="14">
        <f t="shared" si="46"/>
        <v>15</v>
      </c>
      <c r="AB147" s="15" t="str">
        <f t="shared" si="47"/>
        <v>Red</v>
      </c>
      <c r="AC147" s="15" t="str">
        <f t="shared" si="48"/>
        <v>Green</v>
      </c>
      <c r="AD147" s="15" t="str">
        <f t="shared" si="49"/>
        <v>None</v>
      </c>
      <c r="AE147" s="17">
        <f t="shared" si="50"/>
        <v>0.43859649122807015</v>
      </c>
      <c r="AF147" s="18">
        <f t="shared" si="51"/>
        <v>0</v>
      </c>
      <c r="AG147" s="18">
        <f t="shared" si="52"/>
        <v>0</v>
      </c>
      <c r="AH147" s="18">
        <f t="shared" si="53"/>
        <v>42.743063635073675</v>
      </c>
      <c r="AI147" s="18">
        <f t="shared" si="54"/>
        <v>7.0583689237815301</v>
      </c>
      <c r="AJ147" s="18">
        <f t="shared" si="55"/>
        <v>2.8014325588552049</v>
      </c>
      <c r="AK147" s="14" t="s">
        <v>53</v>
      </c>
      <c r="AL147" s="14">
        <v>0</v>
      </c>
      <c r="AM147" s="18">
        <f t="shared" si="56"/>
        <v>14.388213567653313</v>
      </c>
      <c r="AN147" s="17">
        <f t="shared" si="57"/>
        <v>0.84982193779188231</v>
      </c>
      <c r="AO147" s="14" t="s">
        <v>60</v>
      </c>
      <c r="AP147" s="14" t="s">
        <v>55</v>
      </c>
      <c r="AQ147" s="14">
        <v>0</v>
      </c>
      <c r="AR147" s="14">
        <v>3</v>
      </c>
      <c r="AS147" s="14">
        <v>25</v>
      </c>
      <c r="AT147" s="14">
        <v>0</v>
      </c>
    </row>
    <row r="148" spans="1:46" x14ac:dyDescent="0.55000000000000004">
      <c r="A148" s="14" t="s">
        <v>48</v>
      </c>
      <c r="B148" s="14" t="s">
        <v>141</v>
      </c>
      <c r="C148" s="15" t="s">
        <v>320</v>
      </c>
      <c r="D148" s="16">
        <v>8</v>
      </c>
      <c r="E148" s="16" t="s">
        <v>362</v>
      </c>
      <c r="F148" s="14" t="s">
        <v>363</v>
      </c>
      <c r="G148" s="14">
        <v>24</v>
      </c>
      <c r="H148" s="14">
        <v>20</v>
      </c>
      <c r="I148" s="14">
        <v>0</v>
      </c>
      <c r="J148" s="14">
        <v>0</v>
      </c>
      <c r="K148" s="14">
        <f t="shared" si="58"/>
        <v>20</v>
      </c>
      <c r="L148" s="17">
        <f t="shared" si="40"/>
        <v>0.83333333333333337</v>
      </c>
      <c r="M148" s="15">
        <v>1.509582478</v>
      </c>
      <c r="N148" s="14">
        <f t="shared" si="41"/>
        <v>7</v>
      </c>
      <c r="O148" s="17">
        <v>0.82758620699999996</v>
      </c>
      <c r="P148" s="18">
        <f t="shared" si="42"/>
        <v>5.7931034490000002</v>
      </c>
      <c r="Q148" s="14">
        <v>0</v>
      </c>
      <c r="R148" s="14">
        <v>0</v>
      </c>
      <c r="S148" s="14">
        <v>0</v>
      </c>
      <c r="T148" s="18">
        <f t="shared" si="43"/>
        <v>0</v>
      </c>
      <c r="U148" s="14">
        <v>1</v>
      </c>
      <c r="V148" s="14">
        <v>0</v>
      </c>
      <c r="W148" s="14">
        <v>0</v>
      </c>
      <c r="X148" s="18">
        <v>2.41495527465871</v>
      </c>
      <c r="Y148" s="17">
        <f t="shared" si="44"/>
        <v>0.93242284059755376</v>
      </c>
      <c r="Z148" s="14">
        <f t="shared" si="45"/>
        <v>0</v>
      </c>
      <c r="AA148" s="14">
        <f t="shared" si="46"/>
        <v>2</v>
      </c>
      <c r="AB148" s="15" t="str">
        <f t="shared" si="47"/>
        <v>Green</v>
      </c>
      <c r="AC148" s="15" t="str">
        <f t="shared" si="48"/>
        <v>Yellow</v>
      </c>
      <c r="AD148" s="15" t="str">
        <f t="shared" si="49"/>
        <v>None</v>
      </c>
      <c r="AE148" s="17">
        <f t="shared" si="50"/>
        <v>0.25925925925925924</v>
      </c>
      <c r="AF148" s="18">
        <f t="shared" si="51"/>
        <v>0</v>
      </c>
      <c r="AG148" s="18">
        <f t="shared" si="52"/>
        <v>1</v>
      </c>
      <c r="AH148" s="18">
        <f t="shared" si="53"/>
        <v>21.826245260463153</v>
      </c>
      <c r="AI148" s="18">
        <f t="shared" si="54"/>
        <v>1.6218518256587098</v>
      </c>
      <c r="AJ148" s="18">
        <f t="shared" si="55"/>
        <v>-0.55190291387813684</v>
      </c>
      <c r="AK148" s="14" t="s">
        <v>53</v>
      </c>
      <c r="AL148" s="14">
        <v>0</v>
      </c>
      <c r="AM148" s="18">
        <f t="shared" si="56"/>
        <v>1.9597376224259739</v>
      </c>
      <c r="AN148" s="17">
        <f t="shared" si="57"/>
        <v>0.93242284059755376</v>
      </c>
      <c r="AO148" s="14" t="s">
        <v>114</v>
      </c>
      <c r="AP148" s="14" t="s">
        <v>55</v>
      </c>
      <c r="AQ148" s="14">
        <v>0</v>
      </c>
      <c r="AR148" s="14">
        <v>6</v>
      </c>
      <c r="AS148" s="14">
        <v>7</v>
      </c>
      <c r="AT148" s="14">
        <v>0</v>
      </c>
    </row>
    <row r="149" spans="1:46" x14ac:dyDescent="0.55000000000000004">
      <c r="A149" s="14" t="s">
        <v>56</v>
      </c>
      <c r="B149" s="14" t="s">
        <v>65</v>
      </c>
      <c r="C149" s="15" t="s">
        <v>78</v>
      </c>
      <c r="D149" s="16">
        <v>11</v>
      </c>
      <c r="E149" s="16" t="s">
        <v>364</v>
      </c>
      <c r="F149" s="14" t="s">
        <v>365</v>
      </c>
      <c r="G149" s="14">
        <v>34</v>
      </c>
      <c r="H149" s="14">
        <v>27</v>
      </c>
      <c r="I149" s="14">
        <v>0</v>
      </c>
      <c r="J149" s="14">
        <v>0</v>
      </c>
      <c r="K149" s="14">
        <f t="shared" si="58"/>
        <v>27</v>
      </c>
      <c r="L149" s="17">
        <f t="shared" si="40"/>
        <v>0.79411764705882348</v>
      </c>
      <c r="M149" s="15">
        <v>2.3632215379999999</v>
      </c>
      <c r="N149" s="14">
        <f t="shared" si="41"/>
        <v>7</v>
      </c>
      <c r="O149" s="17">
        <v>0.63157894699999995</v>
      </c>
      <c r="P149" s="18">
        <f t="shared" si="42"/>
        <v>4.4210526290000001</v>
      </c>
      <c r="Q149" s="14">
        <v>4</v>
      </c>
      <c r="R149" s="14">
        <v>0</v>
      </c>
      <c r="S149" s="14">
        <v>0</v>
      </c>
      <c r="T149" s="18">
        <f t="shared" si="43"/>
        <v>2.5263157879999998</v>
      </c>
      <c r="U149" s="14">
        <v>2</v>
      </c>
      <c r="V149" s="14">
        <v>0</v>
      </c>
      <c r="W149" s="14">
        <v>0</v>
      </c>
      <c r="X149" s="18">
        <v>5.1969402227420698</v>
      </c>
      <c r="Y149" s="17">
        <f t="shared" si="44"/>
        <v>0.78677729983111555</v>
      </c>
      <c r="Z149" s="14">
        <f t="shared" si="45"/>
        <v>7</v>
      </c>
      <c r="AA149" s="14">
        <f t="shared" si="46"/>
        <v>12</v>
      </c>
      <c r="AB149" s="15" t="str">
        <f t="shared" si="47"/>
        <v>Red</v>
      </c>
      <c r="AC149" s="15" t="str">
        <f t="shared" si="48"/>
        <v>Red</v>
      </c>
      <c r="AD149" s="15" t="str">
        <f t="shared" si="49"/>
        <v>None</v>
      </c>
      <c r="AE149" s="17">
        <f t="shared" si="50"/>
        <v>0.20588235294117646</v>
      </c>
      <c r="AF149" s="18">
        <f t="shared" si="51"/>
        <v>2.5263157879999998</v>
      </c>
      <c r="AG149" s="18">
        <f t="shared" si="52"/>
        <v>2</v>
      </c>
      <c r="AH149" s="18">
        <f t="shared" si="53"/>
        <v>30.920514118989466</v>
      </c>
      <c r="AI149" s="18">
        <f t="shared" si="54"/>
        <v>7.2495718057420699</v>
      </c>
      <c r="AJ149" s="18">
        <f t="shared" si="55"/>
        <v>4.1700859247315361</v>
      </c>
      <c r="AK149" s="14" t="s">
        <v>53</v>
      </c>
      <c r="AL149" s="14">
        <v>0</v>
      </c>
      <c r="AM149" s="18">
        <f t="shared" si="56"/>
        <v>11.47848869912073</v>
      </c>
      <c r="AN149" s="17">
        <f t="shared" si="57"/>
        <v>0.78677729983111555</v>
      </c>
      <c r="AO149" s="14" t="s">
        <v>69</v>
      </c>
      <c r="AP149" s="14" t="s">
        <v>125</v>
      </c>
      <c r="AQ149" s="14">
        <v>0</v>
      </c>
      <c r="AR149" s="14">
        <v>7</v>
      </c>
      <c r="AS149" s="14">
        <v>7</v>
      </c>
      <c r="AT149" s="14">
        <v>0</v>
      </c>
    </row>
    <row r="150" spans="1:46" x14ac:dyDescent="0.55000000000000004">
      <c r="A150" s="14" t="s">
        <v>48</v>
      </c>
      <c r="B150" s="14" t="s">
        <v>49</v>
      </c>
      <c r="C150" s="15" t="s">
        <v>78</v>
      </c>
      <c r="D150" s="16">
        <v>5</v>
      </c>
      <c r="E150" s="16" t="s">
        <v>366</v>
      </c>
      <c r="F150" s="14" t="s">
        <v>367</v>
      </c>
      <c r="G150" s="14">
        <v>13</v>
      </c>
      <c r="H150" s="14">
        <v>11</v>
      </c>
      <c r="I150" s="14">
        <v>0</v>
      </c>
      <c r="J150" s="14">
        <v>0</v>
      </c>
      <c r="K150" s="14">
        <f t="shared" si="58"/>
        <v>11</v>
      </c>
      <c r="L150" s="17">
        <f t="shared" si="40"/>
        <v>0.84615384615384615</v>
      </c>
      <c r="M150" s="15">
        <v>0.67351129399999998</v>
      </c>
      <c r="N150" s="14">
        <f t="shared" si="41"/>
        <v>2</v>
      </c>
      <c r="O150" s="17">
        <v>0.94736842099999996</v>
      </c>
      <c r="P150" s="18">
        <f t="shared" si="42"/>
        <v>1.8947368419999999</v>
      </c>
      <c r="Q150" s="14">
        <v>0</v>
      </c>
      <c r="R150" s="14">
        <v>0</v>
      </c>
      <c r="S150" s="14">
        <v>0</v>
      </c>
      <c r="T150" s="18">
        <f t="shared" si="43"/>
        <v>0</v>
      </c>
      <c r="U150" s="14">
        <v>1</v>
      </c>
      <c r="V150" s="14">
        <v>0</v>
      </c>
      <c r="W150" s="14">
        <v>0</v>
      </c>
      <c r="X150" s="18">
        <v>0.39723290509168402</v>
      </c>
      <c r="Y150" s="17">
        <f t="shared" si="44"/>
        <v>0.88442337976217822</v>
      </c>
      <c r="Z150" s="14">
        <f t="shared" si="45"/>
        <v>1</v>
      </c>
      <c r="AA150" s="14">
        <f t="shared" si="46"/>
        <v>2</v>
      </c>
      <c r="AB150" s="15" t="str">
        <f t="shared" si="47"/>
        <v>Green</v>
      </c>
      <c r="AC150" s="15" t="str">
        <f t="shared" si="48"/>
        <v>Green</v>
      </c>
      <c r="AD150" s="15" t="str">
        <f t="shared" si="49"/>
        <v>None</v>
      </c>
      <c r="AE150" s="17">
        <f t="shared" si="50"/>
        <v>0.15384615384615385</v>
      </c>
      <c r="AF150" s="18">
        <f t="shared" si="51"/>
        <v>0</v>
      </c>
      <c r="AG150" s="18">
        <f t="shared" si="52"/>
        <v>1</v>
      </c>
      <c r="AH150" s="18">
        <f t="shared" si="53"/>
        <v>11.822549516084207</v>
      </c>
      <c r="AI150" s="18">
        <f t="shared" si="54"/>
        <v>1.5024960630916842</v>
      </c>
      <c r="AJ150" s="18">
        <f t="shared" si="55"/>
        <v>0.325045579175891</v>
      </c>
      <c r="AK150" s="14" t="s">
        <v>53</v>
      </c>
      <c r="AL150" s="14">
        <v>0</v>
      </c>
      <c r="AM150" s="18">
        <f t="shared" si="56"/>
        <v>1.5859680666848872</v>
      </c>
      <c r="AN150" s="17">
        <f t="shared" si="57"/>
        <v>0.88442337976217822</v>
      </c>
      <c r="AO150" s="14" t="s">
        <v>54</v>
      </c>
      <c r="AP150" s="14" t="s">
        <v>55</v>
      </c>
      <c r="AQ150" s="14">
        <v>0</v>
      </c>
      <c r="AR150" s="14">
        <v>7</v>
      </c>
      <c r="AS150" s="14">
        <v>2</v>
      </c>
      <c r="AT150" s="14">
        <v>0</v>
      </c>
    </row>
    <row r="151" spans="1:46" x14ac:dyDescent="0.55000000000000004">
      <c r="A151" s="14" t="s">
        <v>48</v>
      </c>
      <c r="B151" s="14" t="s">
        <v>75</v>
      </c>
      <c r="C151" s="15" t="s">
        <v>50</v>
      </c>
      <c r="D151" s="16">
        <v>11</v>
      </c>
      <c r="E151" s="16" t="s">
        <v>368</v>
      </c>
      <c r="F151" s="14" t="s">
        <v>369</v>
      </c>
      <c r="G151" s="14">
        <v>39</v>
      </c>
      <c r="H151" s="14">
        <v>34</v>
      </c>
      <c r="I151" s="14">
        <v>1</v>
      </c>
      <c r="J151" s="14">
        <v>0</v>
      </c>
      <c r="K151" s="14">
        <f t="shared" si="58"/>
        <v>33</v>
      </c>
      <c r="L151" s="17">
        <f t="shared" si="40"/>
        <v>0.84615384615384615</v>
      </c>
      <c r="M151" s="15">
        <v>1.8719833960000001</v>
      </c>
      <c r="N151" s="14">
        <f t="shared" si="41"/>
        <v>4</v>
      </c>
      <c r="O151" s="17">
        <v>0.91176470600000004</v>
      </c>
      <c r="P151" s="18">
        <f t="shared" si="42"/>
        <v>3.6470588240000001</v>
      </c>
      <c r="Q151" s="14">
        <v>3</v>
      </c>
      <c r="R151" s="14">
        <v>0</v>
      </c>
      <c r="S151" s="14">
        <v>1</v>
      </c>
      <c r="T151" s="18">
        <f t="shared" si="43"/>
        <v>3.7352941180000001</v>
      </c>
      <c r="U151" s="14">
        <v>1</v>
      </c>
      <c r="V151" s="14">
        <v>0</v>
      </c>
      <c r="W151" s="14">
        <v>0</v>
      </c>
      <c r="X151" s="18">
        <v>4.5817169324167599</v>
      </c>
      <c r="Y151" s="17">
        <f t="shared" si="44"/>
        <v>0.892324000245724</v>
      </c>
      <c r="Z151" s="14">
        <f t="shared" si="45"/>
        <v>1</v>
      </c>
      <c r="AA151" s="14">
        <f t="shared" si="46"/>
        <v>5</v>
      </c>
      <c r="AB151" s="15" t="str">
        <f t="shared" si="47"/>
        <v>Green</v>
      </c>
      <c r="AC151" s="15" t="str">
        <f t="shared" si="48"/>
        <v>Green</v>
      </c>
      <c r="AD151" s="15" t="str">
        <f t="shared" si="49"/>
        <v>None</v>
      </c>
      <c r="AE151" s="17">
        <f t="shared" si="50"/>
        <v>0.10810810810810811</v>
      </c>
      <c r="AF151" s="18">
        <f t="shared" si="51"/>
        <v>2.7352941180000001</v>
      </c>
      <c r="AG151" s="18">
        <f t="shared" si="52"/>
        <v>1</v>
      </c>
      <c r="AH151" s="18">
        <f t="shared" si="53"/>
        <v>35.467648548252619</v>
      </c>
      <c r="AI151" s="18">
        <f t="shared" si="54"/>
        <v>4.1993639904167601</v>
      </c>
      <c r="AJ151" s="18">
        <f t="shared" si="55"/>
        <v>0.66701253866937815</v>
      </c>
      <c r="AK151" s="14" t="s">
        <v>53</v>
      </c>
      <c r="AL151" s="14">
        <v>0</v>
      </c>
      <c r="AM151" s="18">
        <f t="shared" si="56"/>
        <v>4.6057540534111876</v>
      </c>
      <c r="AN151" s="17">
        <f t="shared" si="57"/>
        <v>0.892324000245724</v>
      </c>
      <c r="AO151" s="14" t="s">
        <v>114</v>
      </c>
      <c r="AP151" s="14" t="s">
        <v>55</v>
      </c>
      <c r="AQ151" s="14">
        <v>0</v>
      </c>
      <c r="AR151" s="14">
        <v>2</v>
      </c>
      <c r="AS151" s="14">
        <v>4</v>
      </c>
      <c r="AT151" s="14">
        <v>0</v>
      </c>
    </row>
    <row r="152" spans="1:46" x14ac:dyDescent="0.55000000000000004">
      <c r="A152" s="14" t="s">
        <v>70</v>
      </c>
      <c r="B152" s="14" t="s">
        <v>156</v>
      </c>
      <c r="C152" s="15" t="s">
        <v>78</v>
      </c>
      <c r="D152" s="16">
        <v>5</v>
      </c>
      <c r="E152" s="16" t="s">
        <v>370</v>
      </c>
      <c r="F152" s="14" t="s">
        <v>371</v>
      </c>
      <c r="G152" s="14">
        <v>9</v>
      </c>
      <c r="H152" s="14">
        <v>9</v>
      </c>
      <c r="I152" s="14">
        <v>0</v>
      </c>
      <c r="J152" s="14">
        <v>0</v>
      </c>
      <c r="K152" s="14">
        <f>H152-I152-J152</f>
        <v>9</v>
      </c>
      <c r="L152" s="17">
        <f t="shared" si="40"/>
        <v>1</v>
      </c>
      <c r="M152" s="15">
        <v>0.67214236800000005</v>
      </c>
      <c r="N152" s="14">
        <f t="shared" si="41"/>
        <v>2</v>
      </c>
      <c r="O152" s="17">
        <v>0.8</v>
      </c>
      <c r="P152" s="18">
        <f t="shared" si="42"/>
        <v>1.6</v>
      </c>
      <c r="Q152" s="14">
        <v>0</v>
      </c>
      <c r="R152" s="14">
        <v>0</v>
      </c>
      <c r="S152" s="14">
        <v>0</v>
      </c>
      <c r="T152" s="18">
        <f t="shared" si="43"/>
        <v>0</v>
      </c>
      <c r="U152" s="14">
        <v>0</v>
      </c>
      <c r="V152" s="14">
        <v>0</v>
      </c>
      <c r="W152" s="14">
        <v>0</v>
      </c>
      <c r="X152" s="18">
        <v>0.38862167970372802</v>
      </c>
      <c r="Y152" s="17">
        <f t="shared" si="44"/>
        <v>1.13459759114403</v>
      </c>
      <c r="Z152" s="14">
        <f t="shared" si="45"/>
        <v>0</v>
      </c>
      <c r="AA152" s="14">
        <f t="shared" si="46"/>
        <v>0</v>
      </c>
      <c r="AB152" s="15" t="str">
        <f t="shared" si="47"/>
        <v>Yellow</v>
      </c>
      <c r="AC152" s="15" t="str">
        <f t="shared" si="48"/>
        <v>Yellow</v>
      </c>
      <c r="AD152" s="15" t="str">
        <f t="shared" si="49"/>
        <v>Category 1</v>
      </c>
      <c r="AE152" s="17">
        <f t="shared" si="50"/>
        <v>0.18181818181818182</v>
      </c>
      <c r="AF152" s="18">
        <f t="shared" si="51"/>
        <v>0</v>
      </c>
      <c r="AG152" s="18">
        <f t="shared" si="52"/>
        <v>0</v>
      </c>
      <c r="AH152" s="18">
        <f t="shared" si="53"/>
        <v>8.1848419726736825</v>
      </c>
      <c r="AI152" s="18">
        <f t="shared" si="54"/>
        <v>-1.211378320296272</v>
      </c>
      <c r="AJ152" s="18">
        <f t="shared" si="55"/>
        <v>-2.0265363476225895</v>
      </c>
      <c r="AK152" s="14" t="s">
        <v>53</v>
      </c>
      <c r="AL152" s="14">
        <v>0</v>
      </c>
      <c r="AM152" s="18">
        <f t="shared" si="56"/>
        <v>-1.51422290037034</v>
      </c>
      <c r="AN152" s="17">
        <f t="shared" si="57"/>
        <v>1.13459759114403</v>
      </c>
      <c r="AO152" s="14" t="s">
        <v>117</v>
      </c>
      <c r="AP152" s="14" t="s">
        <v>55</v>
      </c>
      <c r="AQ152" s="14">
        <v>2</v>
      </c>
      <c r="AR152" s="14">
        <v>7</v>
      </c>
      <c r="AS152" s="14">
        <v>3</v>
      </c>
      <c r="AT152" s="14">
        <v>1</v>
      </c>
    </row>
    <row r="153" spans="1:46" x14ac:dyDescent="0.55000000000000004">
      <c r="A153" s="14" t="s">
        <v>70</v>
      </c>
      <c r="B153" s="14" t="s">
        <v>92</v>
      </c>
      <c r="C153" s="15" t="s">
        <v>78</v>
      </c>
      <c r="D153" s="16">
        <v>6</v>
      </c>
      <c r="E153" s="16" t="s">
        <v>372</v>
      </c>
      <c r="F153" s="14" t="s">
        <v>373</v>
      </c>
      <c r="G153" s="14">
        <v>13</v>
      </c>
      <c r="H153" s="14">
        <v>15</v>
      </c>
      <c r="I153" s="14">
        <v>0</v>
      </c>
      <c r="J153" s="14">
        <v>0</v>
      </c>
      <c r="K153" s="14">
        <f>H153-I153-J153</f>
        <v>15</v>
      </c>
      <c r="L153" s="17">
        <f t="shared" si="40"/>
        <v>1.1538461538461537</v>
      </c>
      <c r="M153" s="15">
        <v>0.91063483899999997</v>
      </c>
      <c r="N153" s="14">
        <f t="shared" si="41"/>
        <v>2</v>
      </c>
      <c r="O153" s="17">
        <v>0.85618729100000002</v>
      </c>
      <c r="P153" s="18">
        <f t="shared" si="42"/>
        <v>1.712374582</v>
      </c>
      <c r="Q153" s="14">
        <v>0</v>
      </c>
      <c r="R153" s="14">
        <v>0</v>
      </c>
      <c r="S153" s="14">
        <v>0</v>
      </c>
      <c r="T153" s="18">
        <f t="shared" si="43"/>
        <v>0</v>
      </c>
      <c r="U153" s="14">
        <v>3</v>
      </c>
      <c r="V153" s="14">
        <v>0</v>
      </c>
      <c r="W153" s="14">
        <v>0</v>
      </c>
      <c r="X153" s="18">
        <v>1.3476486527404801</v>
      </c>
      <c r="Y153" s="17">
        <f t="shared" si="44"/>
        <v>0.95113276378919376</v>
      </c>
      <c r="Z153" s="14">
        <f t="shared" si="45"/>
        <v>0</v>
      </c>
      <c r="AA153" s="14">
        <f t="shared" si="46"/>
        <v>1</v>
      </c>
      <c r="AB153" s="15" t="str">
        <f t="shared" si="47"/>
        <v>Yellow</v>
      </c>
      <c r="AC153" s="15" t="str">
        <f t="shared" si="48"/>
        <v>Yellow</v>
      </c>
      <c r="AD153" s="15" t="str">
        <f t="shared" si="49"/>
        <v>Category 1</v>
      </c>
      <c r="AE153" s="17">
        <f t="shared" si="50"/>
        <v>0.11764705882352941</v>
      </c>
      <c r="AF153" s="18">
        <f t="shared" si="51"/>
        <v>0</v>
      </c>
      <c r="AG153" s="18">
        <f t="shared" si="52"/>
        <v>3</v>
      </c>
      <c r="AH153" s="18">
        <f t="shared" si="53"/>
        <v>11.822549516084207</v>
      </c>
      <c r="AI153" s="18">
        <f t="shared" si="54"/>
        <v>0.63527407074048026</v>
      </c>
      <c r="AJ153" s="18">
        <f t="shared" si="55"/>
        <v>-0.54217641317531284</v>
      </c>
      <c r="AK153" s="14" t="s">
        <v>53</v>
      </c>
      <c r="AL153" s="14">
        <v>0</v>
      </c>
      <c r="AM153" s="18">
        <f t="shared" si="56"/>
        <v>0.74198026228408509</v>
      </c>
      <c r="AN153" s="17">
        <f t="shared" si="57"/>
        <v>0.95113276378919376</v>
      </c>
      <c r="AO153" s="14" t="s">
        <v>117</v>
      </c>
      <c r="AP153" s="14" t="s">
        <v>55</v>
      </c>
      <c r="AQ153" s="14">
        <v>2</v>
      </c>
      <c r="AR153" s="14">
        <v>7</v>
      </c>
      <c r="AS153" s="14">
        <v>2</v>
      </c>
      <c r="AT153" s="14">
        <v>0</v>
      </c>
    </row>
    <row r="154" spans="1:46" x14ac:dyDescent="0.55000000000000004">
      <c r="A154" s="14" t="s">
        <v>48</v>
      </c>
      <c r="B154" s="14" t="s">
        <v>75</v>
      </c>
      <c r="C154" s="15" t="s">
        <v>78</v>
      </c>
      <c r="D154" s="16">
        <v>11</v>
      </c>
      <c r="E154" s="16" t="s">
        <v>374</v>
      </c>
      <c r="F154" s="14" t="s">
        <v>375</v>
      </c>
      <c r="G154" s="14">
        <v>36</v>
      </c>
      <c r="H154" s="14">
        <v>29</v>
      </c>
      <c r="I154" s="14">
        <v>1</v>
      </c>
      <c r="J154" s="14">
        <v>0</v>
      </c>
      <c r="K154" s="14">
        <f t="shared" si="58"/>
        <v>28</v>
      </c>
      <c r="L154" s="17">
        <f t="shared" si="40"/>
        <v>0.77777777777777779</v>
      </c>
      <c r="M154" s="15">
        <v>0.79983006400000001</v>
      </c>
      <c r="N154" s="14">
        <f t="shared" si="41"/>
        <v>7</v>
      </c>
      <c r="O154" s="17">
        <v>0.76315789499999998</v>
      </c>
      <c r="P154" s="18">
        <f t="shared" si="42"/>
        <v>5.3421052649999998</v>
      </c>
      <c r="Q154" s="14">
        <v>2</v>
      </c>
      <c r="R154" s="14">
        <v>0</v>
      </c>
      <c r="S154" s="14">
        <v>1</v>
      </c>
      <c r="T154" s="18">
        <f t="shared" si="43"/>
        <v>2.52631579</v>
      </c>
      <c r="U154" s="14">
        <v>0</v>
      </c>
      <c r="V154" s="14">
        <v>0</v>
      </c>
      <c r="W154" s="14">
        <v>0</v>
      </c>
      <c r="X154" s="18">
        <v>1.6839438187878599</v>
      </c>
      <c r="Y154" s="17">
        <f t="shared" si="44"/>
        <v>0.94956881211700384</v>
      </c>
      <c r="Z154" s="14">
        <f t="shared" si="45"/>
        <v>0</v>
      </c>
      <c r="AA154" s="14">
        <f t="shared" si="46"/>
        <v>3</v>
      </c>
      <c r="AB154" s="15" t="str">
        <f t="shared" si="47"/>
        <v>Red</v>
      </c>
      <c r="AC154" s="15" t="str">
        <f t="shared" si="48"/>
        <v>Yellow</v>
      </c>
      <c r="AD154" s="15" t="str">
        <f t="shared" si="49"/>
        <v>None</v>
      </c>
      <c r="AE154" s="17">
        <f t="shared" si="50"/>
        <v>0.2</v>
      </c>
      <c r="AF154" s="18">
        <f t="shared" si="51"/>
        <v>1.52631579</v>
      </c>
      <c r="AG154" s="18">
        <f t="shared" si="52"/>
        <v>0</v>
      </c>
      <c r="AH154" s="18">
        <f t="shared" si="53"/>
        <v>32.73936789069473</v>
      </c>
      <c r="AI154" s="18">
        <f t="shared" si="54"/>
        <v>1.8155227637878601</v>
      </c>
      <c r="AJ154" s="18">
        <f t="shared" si="55"/>
        <v>-1.4451093455174098</v>
      </c>
      <c r="AK154" s="14" t="s">
        <v>53</v>
      </c>
      <c r="AL154" s="14">
        <v>0</v>
      </c>
      <c r="AM154" s="18">
        <f t="shared" si="56"/>
        <v>2.3789608620741061</v>
      </c>
      <c r="AN154" s="17">
        <f t="shared" si="57"/>
        <v>0.94956881211700384</v>
      </c>
      <c r="AO154" s="14" t="s">
        <v>114</v>
      </c>
      <c r="AP154" s="14" t="s">
        <v>125</v>
      </c>
      <c r="AQ154" s="14">
        <v>0</v>
      </c>
      <c r="AR154" s="14">
        <v>7</v>
      </c>
      <c r="AS154" s="14">
        <v>7</v>
      </c>
      <c r="AT154" s="14">
        <v>0</v>
      </c>
    </row>
    <row r="155" spans="1:46" x14ac:dyDescent="0.55000000000000004">
      <c r="A155" s="14" t="s">
        <v>48</v>
      </c>
      <c r="B155" s="14" t="s">
        <v>141</v>
      </c>
      <c r="C155" s="15" t="s">
        <v>78</v>
      </c>
      <c r="D155" s="16">
        <v>12</v>
      </c>
      <c r="E155" s="16" t="s">
        <v>376</v>
      </c>
      <c r="F155" s="14" t="s">
        <v>377</v>
      </c>
      <c r="G155" s="14">
        <v>49</v>
      </c>
      <c r="H155" s="14">
        <v>37</v>
      </c>
      <c r="I155" s="14">
        <v>0</v>
      </c>
      <c r="J155" s="14">
        <v>0</v>
      </c>
      <c r="K155" s="14">
        <f t="shared" si="58"/>
        <v>37</v>
      </c>
      <c r="L155" s="17">
        <f t="shared" si="40"/>
        <v>0.75510204081632648</v>
      </c>
      <c r="M155" s="15">
        <v>1.524273075</v>
      </c>
      <c r="N155" s="14">
        <f t="shared" si="41"/>
        <v>21</v>
      </c>
      <c r="O155" s="17">
        <v>0.54</v>
      </c>
      <c r="P155" s="18">
        <f t="shared" si="42"/>
        <v>11.34</v>
      </c>
      <c r="Q155" s="14">
        <v>0</v>
      </c>
      <c r="R155" s="14">
        <v>0</v>
      </c>
      <c r="S155" s="14">
        <v>0</v>
      </c>
      <c r="T155" s="18">
        <f t="shared" si="43"/>
        <v>0</v>
      </c>
      <c r="U155" s="14">
        <v>0</v>
      </c>
      <c r="V155" s="14">
        <v>0</v>
      </c>
      <c r="W155" s="14">
        <v>0</v>
      </c>
      <c r="X155" s="18">
        <v>4.6234335375951998</v>
      </c>
      <c r="Y155" s="17">
        <f t="shared" si="44"/>
        <v>0.89217482576336338</v>
      </c>
      <c r="Z155" s="14">
        <f t="shared" si="45"/>
        <v>2</v>
      </c>
      <c r="AA155" s="14">
        <f t="shared" si="46"/>
        <v>10</v>
      </c>
      <c r="AB155" s="15" t="str">
        <f t="shared" si="47"/>
        <v>Red</v>
      </c>
      <c r="AC155" s="15" t="str">
        <f t="shared" si="48"/>
        <v>Green</v>
      </c>
      <c r="AD155" s="15" t="str">
        <f t="shared" si="49"/>
        <v>None</v>
      </c>
      <c r="AE155" s="17">
        <f t="shared" si="50"/>
        <v>0.36206896551724138</v>
      </c>
      <c r="AF155" s="18">
        <f t="shared" si="51"/>
        <v>0</v>
      </c>
      <c r="AG155" s="18">
        <f t="shared" si="52"/>
        <v>0</v>
      </c>
      <c r="AH155" s="18">
        <f t="shared" si="53"/>
        <v>44.561917406778932</v>
      </c>
      <c r="AI155" s="18">
        <f t="shared" si="54"/>
        <v>5.2834335375952</v>
      </c>
      <c r="AJ155" s="18">
        <f t="shared" si="55"/>
        <v>0.84535094437413161</v>
      </c>
      <c r="AK155" s="14" t="s">
        <v>53</v>
      </c>
      <c r="AL155" s="14">
        <v>0</v>
      </c>
      <c r="AM155" s="18">
        <f t="shared" si="56"/>
        <v>9.784136180731851</v>
      </c>
      <c r="AN155" s="17">
        <f t="shared" si="57"/>
        <v>0.89217482576336338</v>
      </c>
      <c r="AO155" s="14" t="s">
        <v>114</v>
      </c>
      <c r="AP155" s="14" t="s">
        <v>125</v>
      </c>
      <c r="AQ155" s="14">
        <v>0</v>
      </c>
      <c r="AR155" s="14">
        <v>7</v>
      </c>
      <c r="AS155" s="14">
        <v>21</v>
      </c>
      <c r="AT155" s="14">
        <v>0</v>
      </c>
    </row>
    <row r="156" spans="1:46" x14ac:dyDescent="0.55000000000000004">
      <c r="A156" s="14" t="s">
        <v>70</v>
      </c>
      <c r="B156" s="14" t="s">
        <v>71</v>
      </c>
      <c r="C156" s="15" t="s">
        <v>66</v>
      </c>
      <c r="D156" s="16">
        <v>7</v>
      </c>
      <c r="E156" s="16" t="s">
        <v>378</v>
      </c>
      <c r="F156" s="14" t="s">
        <v>379</v>
      </c>
      <c r="G156" s="14">
        <v>17</v>
      </c>
      <c r="H156" s="14">
        <v>15</v>
      </c>
      <c r="I156" s="14">
        <v>0</v>
      </c>
      <c r="J156" s="14">
        <v>0</v>
      </c>
      <c r="K156" s="14">
        <f>H156-I156-J156</f>
        <v>15</v>
      </c>
      <c r="L156" s="17">
        <f t="shared" si="40"/>
        <v>0.88235294117647056</v>
      </c>
      <c r="M156" s="15">
        <v>1.435850635</v>
      </c>
      <c r="N156" s="14">
        <f t="shared" si="41"/>
        <v>5</v>
      </c>
      <c r="O156" s="17">
        <v>0.78260869600000005</v>
      </c>
      <c r="P156" s="18">
        <f t="shared" si="42"/>
        <v>3.9130434800000002</v>
      </c>
      <c r="Q156" s="14">
        <v>0</v>
      </c>
      <c r="R156" s="14">
        <v>0</v>
      </c>
      <c r="S156" s="14">
        <v>0</v>
      </c>
      <c r="T156" s="18">
        <f t="shared" si="43"/>
        <v>0</v>
      </c>
      <c r="U156" s="14">
        <v>0</v>
      </c>
      <c r="V156" s="14">
        <v>0</v>
      </c>
      <c r="W156" s="14">
        <v>0</v>
      </c>
      <c r="X156" s="18">
        <v>0.65436373873079401</v>
      </c>
      <c r="Y156" s="17">
        <f t="shared" si="44"/>
        <v>1.0740399847805415</v>
      </c>
      <c r="Z156" s="14">
        <f t="shared" si="45"/>
        <v>0</v>
      </c>
      <c r="AA156" s="14">
        <f t="shared" si="46"/>
        <v>0</v>
      </c>
      <c r="AB156" s="15" t="str">
        <f t="shared" si="47"/>
        <v>Green</v>
      </c>
      <c r="AC156" s="15" t="str">
        <f t="shared" si="48"/>
        <v>Yellow</v>
      </c>
      <c r="AD156" s="15" t="str">
        <f t="shared" si="49"/>
        <v>Category 2</v>
      </c>
      <c r="AE156" s="17">
        <f t="shared" si="50"/>
        <v>0.25</v>
      </c>
      <c r="AF156" s="18">
        <f t="shared" si="51"/>
        <v>0</v>
      </c>
      <c r="AG156" s="18">
        <f t="shared" si="52"/>
        <v>0</v>
      </c>
      <c r="AH156" s="18">
        <f t="shared" si="53"/>
        <v>15.460257059494733</v>
      </c>
      <c r="AI156" s="18">
        <f t="shared" si="54"/>
        <v>-1.2586797412692063</v>
      </c>
      <c r="AJ156" s="18">
        <f t="shared" si="55"/>
        <v>-2.7984226817744733</v>
      </c>
      <c r="AK156" s="14" t="s">
        <v>53</v>
      </c>
      <c r="AL156" s="14">
        <v>0</v>
      </c>
      <c r="AM156" s="18">
        <f t="shared" si="56"/>
        <v>-1.6083130020180689</v>
      </c>
      <c r="AN156" s="17">
        <f t="shared" si="57"/>
        <v>1.0740399847805415</v>
      </c>
      <c r="AO156" s="14" t="s">
        <v>74</v>
      </c>
      <c r="AP156" s="14" t="s">
        <v>55</v>
      </c>
      <c r="AQ156" s="14">
        <v>1</v>
      </c>
      <c r="AR156" s="14">
        <v>3</v>
      </c>
      <c r="AS156" s="14">
        <v>5</v>
      </c>
      <c r="AT156" s="14">
        <v>0</v>
      </c>
    </row>
    <row r="157" spans="1:46" x14ac:dyDescent="0.55000000000000004">
      <c r="A157" s="14" t="s">
        <v>70</v>
      </c>
      <c r="B157" s="14" t="s">
        <v>126</v>
      </c>
      <c r="C157" s="15" t="s">
        <v>66</v>
      </c>
      <c r="D157" s="16">
        <v>5</v>
      </c>
      <c r="E157" s="16" t="s">
        <v>380</v>
      </c>
      <c r="F157" s="14" t="s">
        <v>381</v>
      </c>
      <c r="G157" s="14">
        <v>17</v>
      </c>
      <c r="H157" s="14">
        <v>12</v>
      </c>
      <c r="I157" s="14">
        <v>0</v>
      </c>
      <c r="J157" s="14">
        <v>0</v>
      </c>
      <c r="K157" s="14">
        <f t="shared" si="58"/>
        <v>12</v>
      </c>
      <c r="L157" s="17">
        <f t="shared" si="40"/>
        <v>0.70588235294117652</v>
      </c>
      <c r="M157" s="15">
        <v>1.9393109740000001</v>
      </c>
      <c r="N157" s="14">
        <f t="shared" si="41"/>
        <v>11</v>
      </c>
      <c r="O157" s="17">
        <v>0.75</v>
      </c>
      <c r="P157" s="18">
        <f t="shared" si="42"/>
        <v>8.25</v>
      </c>
      <c r="Q157" s="14">
        <v>0</v>
      </c>
      <c r="R157" s="14">
        <v>0</v>
      </c>
      <c r="S157" s="14">
        <v>0</v>
      </c>
      <c r="T157" s="18">
        <f t="shared" si="43"/>
        <v>0</v>
      </c>
      <c r="U157" s="14">
        <v>1</v>
      </c>
      <c r="V157" s="14">
        <v>0</v>
      </c>
      <c r="W157" s="14">
        <v>0</v>
      </c>
      <c r="X157" s="18">
        <v>1.99680156274552</v>
      </c>
      <c r="Y157" s="17">
        <f t="shared" si="44"/>
        <v>1.0148940257208516</v>
      </c>
      <c r="Z157" s="14">
        <f t="shared" si="45"/>
        <v>0</v>
      </c>
      <c r="AA157" s="14">
        <f t="shared" si="46"/>
        <v>0</v>
      </c>
      <c r="AB157" s="15" t="str">
        <f t="shared" si="47"/>
        <v>Red</v>
      </c>
      <c r="AC157" s="15" t="str">
        <f t="shared" si="48"/>
        <v>Yellow</v>
      </c>
      <c r="AD157" s="15" t="str">
        <f t="shared" si="49"/>
        <v>None</v>
      </c>
      <c r="AE157" s="17">
        <f t="shared" si="50"/>
        <v>0.47826086956521741</v>
      </c>
      <c r="AF157" s="18">
        <f t="shared" si="51"/>
        <v>0</v>
      </c>
      <c r="AG157" s="18">
        <f t="shared" si="52"/>
        <v>1</v>
      </c>
      <c r="AH157" s="18">
        <f t="shared" si="53"/>
        <v>15.460257059494733</v>
      </c>
      <c r="AI157" s="18">
        <f t="shared" si="54"/>
        <v>-0.25319843725447999</v>
      </c>
      <c r="AJ157" s="18">
        <f t="shared" si="55"/>
        <v>-1.7929413777597469</v>
      </c>
      <c r="AK157" s="14" t="s">
        <v>53</v>
      </c>
      <c r="AL157" s="14">
        <v>0</v>
      </c>
      <c r="AM157" s="18">
        <f t="shared" si="56"/>
        <v>-0.33759791633930664</v>
      </c>
      <c r="AN157" s="17">
        <f t="shared" si="57"/>
        <v>1.0148940257208516</v>
      </c>
      <c r="AO157" s="14" t="s">
        <v>74</v>
      </c>
      <c r="AP157" s="14" t="s">
        <v>55</v>
      </c>
      <c r="AQ157" s="14">
        <v>0</v>
      </c>
      <c r="AR157" s="14">
        <v>3</v>
      </c>
      <c r="AS157" s="14">
        <v>11</v>
      </c>
      <c r="AT157" s="14">
        <v>0</v>
      </c>
    </row>
    <row r="158" spans="1:46" x14ac:dyDescent="0.55000000000000004">
      <c r="A158" s="14" t="s">
        <v>70</v>
      </c>
      <c r="B158" s="14" t="s">
        <v>156</v>
      </c>
      <c r="C158" s="15" t="s">
        <v>66</v>
      </c>
      <c r="D158" s="16">
        <v>7</v>
      </c>
      <c r="E158" s="16" t="s">
        <v>382</v>
      </c>
      <c r="F158" s="14" t="s">
        <v>383</v>
      </c>
      <c r="G158" s="14">
        <v>24</v>
      </c>
      <c r="H158" s="14">
        <v>19</v>
      </c>
      <c r="I158" s="14">
        <v>0</v>
      </c>
      <c r="J158" s="14">
        <v>0</v>
      </c>
      <c r="K158" s="14">
        <f t="shared" si="58"/>
        <v>19</v>
      </c>
      <c r="L158" s="17">
        <f t="shared" si="40"/>
        <v>0.79166666666666663</v>
      </c>
      <c r="M158" s="15">
        <v>1.479453444</v>
      </c>
      <c r="N158" s="14">
        <f t="shared" si="41"/>
        <v>9</v>
      </c>
      <c r="O158" s="17">
        <v>0.9</v>
      </c>
      <c r="P158" s="18">
        <f t="shared" si="42"/>
        <v>8.1</v>
      </c>
      <c r="Q158" s="14">
        <v>0</v>
      </c>
      <c r="R158" s="14">
        <v>0</v>
      </c>
      <c r="S158" s="14">
        <v>0</v>
      </c>
      <c r="T158" s="18">
        <f t="shared" si="43"/>
        <v>0</v>
      </c>
      <c r="U158" s="14">
        <v>0</v>
      </c>
      <c r="V158" s="14">
        <v>0</v>
      </c>
      <c r="W158" s="14">
        <v>0</v>
      </c>
      <c r="X158" s="18">
        <v>2.4250775363237498</v>
      </c>
      <c r="Y158" s="17">
        <f t="shared" si="44"/>
        <v>1.0281217693198439</v>
      </c>
      <c r="Z158" s="14">
        <f t="shared" si="45"/>
        <v>0</v>
      </c>
      <c r="AA158" s="14">
        <f t="shared" si="46"/>
        <v>0</v>
      </c>
      <c r="AB158" s="15" t="str">
        <f t="shared" si="47"/>
        <v>Red</v>
      </c>
      <c r="AC158" s="15" t="str">
        <f t="shared" si="48"/>
        <v>Yellow</v>
      </c>
      <c r="AD158" s="15" t="str">
        <f t="shared" si="49"/>
        <v>None</v>
      </c>
      <c r="AE158" s="17">
        <f t="shared" si="50"/>
        <v>0.32142857142857145</v>
      </c>
      <c r="AF158" s="18">
        <f t="shared" si="51"/>
        <v>0</v>
      </c>
      <c r="AG158" s="18">
        <f t="shared" si="52"/>
        <v>0</v>
      </c>
      <c r="AH158" s="18">
        <f t="shared" si="53"/>
        <v>21.826245260463153</v>
      </c>
      <c r="AI158" s="18">
        <f t="shared" si="54"/>
        <v>-0.67492246367624986</v>
      </c>
      <c r="AJ158" s="18">
        <f t="shared" si="55"/>
        <v>-2.8486772032130965</v>
      </c>
      <c r="AK158" s="14" t="s">
        <v>53</v>
      </c>
      <c r="AL158" s="14">
        <v>0</v>
      </c>
      <c r="AM158" s="18">
        <f t="shared" si="56"/>
        <v>-0.74991384852916654</v>
      </c>
      <c r="AN158" s="17">
        <f t="shared" si="57"/>
        <v>1.0281217693198439</v>
      </c>
      <c r="AO158" s="14" t="s">
        <v>60</v>
      </c>
      <c r="AP158" s="14" t="s">
        <v>55</v>
      </c>
      <c r="AQ158" s="14">
        <v>0</v>
      </c>
      <c r="AR158" s="14">
        <v>3</v>
      </c>
      <c r="AS158" s="14">
        <v>9</v>
      </c>
      <c r="AT158" s="14">
        <v>0</v>
      </c>
    </row>
    <row r="159" spans="1:46" x14ac:dyDescent="0.55000000000000004">
      <c r="A159" s="14" t="s">
        <v>70</v>
      </c>
      <c r="B159" s="14" t="s">
        <v>126</v>
      </c>
      <c r="C159" s="15" t="s">
        <v>66</v>
      </c>
      <c r="D159" s="16">
        <v>5</v>
      </c>
      <c r="E159" s="16" t="s">
        <v>384</v>
      </c>
      <c r="F159" s="14" t="s">
        <v>371</v>
      </c>
      <c r="G159" s="14">
        <v>22</v>
      </c>
      <c r="H159" s="14">
        <v>19</v>
      </c>
      <c r="I159" s="14">
        <v>0</v>
      </c>
      <c r="J159" s="14">
        <v>0</v>
      </c>
      <c r="K159" s="14">
        <f>H159-I159-J159</f>
        <v>19</v>
      </c>
      <c r="L159" s="17">
        <f t="shared" si="40"/>
        <v>0.86363636363636365</v>
      </c>
      <c r="M159" s="15">
        <v>1.739219713</v>
      </c>
      <c r="N159" s="14">
        <f t="shared" si="41"/>
        <v>4</v>
      </c>
      <c r="O159" s="17">
        <v>0.88888888899999996</v>
      </c>
      <c r="P159" s="18">
        <f t="shared" si="42"/>
        <v>3.5555555559999998</v>
      </c>
      <c r="Q159" s="14">
        <v>0</v>
      </c>
      <c r="R159" s="14">
        <v>0</v>
      </c>
      <c r="S159" s="14">
        <v>0</v>
      </c>
      <c r="T159" s="18">
        <f t="shared" si="43"/>
        <v>0</v>
      </c>
      <c r="U159" s="14">
        <v>0</v>
      </c>
      <c r="V159" s="14">
        <v>0</v>
      </c>
      <c r="W159" s="14">
        <v>0</v>
      </c>
      <c r="X159" s="18">
        <v>1.7722686604943001</v>
      </c>
      <c r="Y159" s="17">
        <f t="shared" si="44"/>
        <v>0.94469485888662275</v>
      </c>
      <c r="Z159" s="14">
        <f t="shared" si="45"/>
        <v>0</v>
      </c>
      <c r="AA159" s="14">
        <f t="shared" si="46"/>
        <v>2</v>
      </c>
      <c r="AB159" s="15" t="str">
        <f t="shared" si="47"/>
        <v>Green</v>
      </c>
      <c r="AC159" s="15" t="str">
        <f t="shared" si="48"/>
        <v>Yellow</v>
      </c>
      <c r="AD159" s="15" t="str">
        <f t="shared" si="49"/>
        <v>Category 2</v>
      </c>
      <c r="AE159" s="17">
        <f t="shared" si="50"/>
        <v>0.17391304347826086</v>
      </c>
      <c r="AF159" s="18">
        <f t="shared" si="51"/>
        <v>0</v>
      </c>
      <c r="AG159" s="18">
        <f t="shared" si="52"/>
        <v>0</v>
      </c>
      <c r="AH159" s="18">
        <f t="shared" si="53"/>
        <v>20.007391488757889</v>
      </c>
      <c r="AI159" s="18">
        <f t="shared" si="54"/>
        <v>1.2167131044943003</v>
      </c>
      <c r="AJ159" s="18">
        <f t="shared" si="55"/>
        <v>-0.77589540674781032</v>
      </c>
      <c r="AK159" s="14" t="s">
        <v>53</v>
      </c>
      <c r="AL159" s="14">
        <v>0</v>
      </c>
      <c r="AM159" s="18">
        <f t="shared" si="56"/>
        <v>1.3688022423849875</v>
      </c>
      <c r="AN159" s="17">
        <f t="shared" si="57"/>
        <v>0.94469485888662275</v>
      </c>
      <c r="AO159" s="14" t="s">
        <v>74</v>
      </c>
      <c r="AP159" s="14" t="s">
        <v>55</v>
      </c>
      <c r="AQ159" s="14">
        <v>1</v>
      </c>
      <c r="AR159" s="14">
        <v>3</v>
      </c>
      <c r="AS159" s="14">
        <v>4</v>
      </c>
      <c r="AT159" s="14">
        <v>0</v>
      </c>
    </row>
    <row r="160" spans="1:46" x14ac:dyDescent="0.55000000000000004">
      <c r="A160" s="14" t="s">
        <v>56</v>
      </c>
      <c r="B160" s="14" t="s">
        <v>65</v>
      </c>
      <c r="C160" s="15" t="s">
        <v>78</v>
      </c>
      <c r="D160" s="16">
        <v>11</v>
      </c>
      <c r="E160" s="16" t="s">
        <v>385</v>
      </c>
      <c r="F160" s="14" t="s">
        <v>386</v>
      </c>
      <c r="G160" s="14">
        <v>34</v>
      </c>
      <c r="H160" s="14">
        <v>28</v>
      </c>
      <c r="I160" s="14">
        <v>1</v>
      </c>
      <c r="J160" s="14">
        <v>0</v>
      </c>
      <c r="K160" s="14">
        <f t="shared" si="58"/>
        <v>27</v>
      </c>
      <c r="L160" s="17">
        <f t="shared" si="40"/>
        <v>0.79411764705882348</v>
      </c>
      <c r="M160" s="15">
        <v>2.5995893219999999</v>
      </c>
      <c r="N160" s="14">
        <f t="shared" si="41"/>
        <v>7</v>
      </c>
      <c r="O160" s="17">
        <v>0.8</v>
      </c>
      <c r="P160" s="18">
        <f t="shared" si="42"/>
        <v>5.6000000000000005</v>
      </c>
      <c r="Q160" s="14">
        <v>2</v>
      </c>
      <c r="R160" s="14">
        <v>0</v>
      </c>
      <c r="S160" s="14">
        <v>1</v>
      </c>
      <c r="T160" s="18">
        <f t="shared" si="43"/>
        <v>2.6</v>
      </c>
      <c r="U160" s="14">
        <v>0</v>
      </c>
      <c r="V160" s="14">
        <v>0</v>
      </c>
      <c r="W160" s="14">
        <v>0</v>
      </c>
      <c r="X160" s="18">
        <v>7.9863636934631996</v>
      </c>
      <c r="Y160" s="17">
        <f t="shared" si="44"/>
        <v>0.80040106783931775</v>
      </c>
      <c r="Z160" s="14">
        <f t="shared" si="45"/>
        <v>5</v>
      </c>
      <c r="AA160" s="14">
        <f t="shared" si="46"/>
        <v>9</v>
      </c>
      <c r="AB160" s="15" t="str">
        <f t="shared" si="47"/>
        <v>Red</v>
      </c>
      <c r="AC160" s="15" t="str">
        <f t="shared" si="48"/>
        <v>Green</v>
      </c>
      <c r="AD160" s="15" t="str">
        <f t="shared" si="49"/>
        <v>None</v>
      </c>
      <c r="AE160" s="17">
        <f t="shared" si="50"/>
        <v>0.20588235294117646</v>
      </c>
      <c r="AF160" s="18">
        <f t="shared" si="51"/>
        <v>1.6</v>
      </c>
      <c r="AG160" s="18">
        <f t="shared" si="52"/>
        <v>0</v>
      </c>
      <c r="AH160" s="18">
        <f t="shared" si="53"/>
        <v>30.920514118989466</v>
      </c>
      <c r="AI160" s="18">
        <f t="shared" si="54"/>
        <v>6.7863636934631995</v>
      </c>
      <c r="AJ160" s="18">
        <f t="shared" si="55"/>
        <v>3.7068778124526647</v>
      </c>
      <c r="AK160" s="14" t="s">
        <v>53</v>
      </c>
      <c r="AL160" s="14">
        <v>0</v>
      </c>
      <c r="AM160" s="18">
        <f t="shared" si="56"/>
        <v>8.482954616828998</v>
      </c>
      <c r="AN160" s="17">
        <f t="shared" si="57"/>
        <v>0.80040106783931775</v>
      </c>
      <c r="AO160" s="14" t="s">
        <v>69</v>
      </c>
      <c r="AP160" s="14" t="s">
        <v>125</v>
      </c>
      <c r="AQ160" s="14">
        <v>0</v>
      </c>
      <c r="AR160" s="14">
        <v>7</v>
      </c>
      <c r="AS160" s="14">
        <v>7</v>
      </c>
      <c r="AT160" s="14">
        <v>0</v>
      </c>
    </row>
    <row r="161" spans="1:46" x14ac:dyDescent="0.55000000000000004">
      <c r="A161" s="14" t="s">
        <v>48</v>
      </c>
      <c r="B161" s="14" t="s">
        <v>141</v>
      </c>
      <c r="C161" s="15" t="s">
        <v>78</v>
      </c>
      <c r="D161" s="16">
        <v>8</v>
      </c>
      <c r="E161" s="16" t="s">
        <v>387</v>
      </c>
      <c r="F161" s="14" t="s">
        <v>388</v>
      </c>
      <c r="G161" s="14">
        <v>22</v>
      </c>
      <c r="H161" s="14">
        <v>20</v>
      </c>
      <c r="I161" s="14">
        <v>0</v>
      </c>
      <c r="J161" s="14">
        <v>0</v>
      </c>
      <c r="K161" s="14">
        <f>H161-I161-J161</f>
        <v>20</v>
      </c>
      <c r="L161" s="17">
        <f t="shared" si="40"/>
        <v>0.90909090909090906</v>
      </c>
      <c r="M161" s="15">
        <v>0.81959518899999995</v>
      </c>
      <c r="N161" s="14">
        <f t="shared" si="41"/>
        <v>3</v>
      </c>
      <c r="O161" s="17">
        <v>0.93333333299999999</v>
      </c>
      <c r="P161" s="18">
        <f t="shared" si="42"/>
        <v>2.7999999989999997</v>
      </c>
      <c r="Q161" s="14">
        <v>0</v>
      </c>
      <c r="R161" s="14">
        <v>0</v>
      </c>
      <c r="S161" s="14">
        <v>0</v>
      </c>
      <c r="T161" s="18">
        <f t="shared" si="43"/>
        <v>0</v>
      </c>
      <c r="U161" s="14">
        <v>0</v>
      </c>
      <c r="V161" s="14">
        <v>0</v>
      </c>
      <c r="W161" s="14">
        <v>0</v>
      </c>
      <c r="X161" s="18">
        <v>0.601484987204562</v>
      </c>
      <c r="Y161" s="17">
        <f t="shared" si="44"/>
        <v>1.0090234096270654</v>
      </c>
      <c r="Z161" s="14">
        <f t="shared" si="45"/>
        <v>0</v>
      </c>
      <c r="AA161" s="14">
        <f t="shared" si="46"/>
        <v>0</v>
      </c>
      <c r="AB161" s="15" t="str">
        <f t="shared" si="47"/>
        <v>Yellow</v>
      </c>
      <c r="AC161" s="15" t="str">
        <f t="shared" si="48"/>
        <v>Yellow</v>
      </c>
      <c r="AD161" s="15" t="str">
        <f t="shared" si="49"/>
        <v>Category 1</v>
      </c>
      <c r="AE161" s="17">
        <f t="shared" si="50"/>
        <v>0.13043478260869565</v>
      </c>
      <c r="AF161" s="18">
        <f t="shared" si="51"/>
        <v>0</v>
      </c>
      <c r="AG161" s="18">
        <f t="shared" si="52"/>
        <v>0</v>
      </c>
      <c r="AH161" s="18">
        <f t="shared" si="53"/>
        <v>20.007391488757889</v>
      </c>
      <c r="AI161" s="18">
        <f t="shared" si="54"/>
        <v>-0.19851501179543773</v>
      </c>
      <c r="AJ161" s="18">
        <f t="shared" si="55"/>
        <v>-2.1911235230375485</v>
      </c>
      <c r="AK161" s="14" t="s">
        <v>53</v>
      </c>
      <c r="AL161" s="14">
        <v>0</v>
      </c>
      <c r="AM161" s="18">
        <f t="shared" si="56"/>
        <v>-0.21269465557107423</v>
      </c>
      <c r="AN161" s="17">
        <f t="shared" si="57"/>
        <v>1.0090234096270654</v>
      </c>
      <c r="AO161" s="14" t="s">
        <v>114</v>
      </c>
      <c r="AP161" s="14" t="s">
        <v>55</v>
      </c>
      <c r="AQ161" s="14">
        <v>2</v>
      </c>
      <c r="AR161" s="14">
        <v>7</v>
      </c>
      <c r="AS161" s="14">
        <v>3</v>
      </c>
      <c r="AT161" s="14">
        <v>0</v>
      </c>
    </row>
    <row r="162" spans="1:46" x14ac:dyDescent="0.55000000000000004">
      <c r="A162" s="14" t="s">
        <v>70</v>
      </c>
      <c r="B162" s="14" t="s">
        <v>156</v>
      </c>
      <c r="C162" s="15" t="s">
        <v>66</v>
      </c>
      <c r="D162" s="16">
        <v>7</v>
      </c>
      <c r="E162" s="16" t="s">
        <v>389</v>
      </c>
      <c r="F162" s="14" t="s">
        <v>390</v>
      </c>
      <c r="G162" s="14">
        <v>28</v>
      </c>
      <c r="H162" s="14">
        <v>26</v>
      </c>
      <c r="I162" s="14">
        <v>1</v>
      </c>
      <c r="J162" s="14">
        <v>0</v>
      </c>
      <c r="K162" s="14">
        <f>H162-I162-J162</f>
        <v>25</v>
      </c>
      <c r="L162" s="17">
        <f t="shared" si="40"/>
        <v>0.8928571428571429</v>
      </c>
      <c r="M162" s="15">
        <v>1.7150473719999999</v>
      </c>
      <c r="N162" s="14">
        <f t="shared" si="41"/>
        <v>6</v>
      </c>
      <c r="O162" s="17">
        <v>0.79166666699999999</v>
      </c>
      <c r="P162" s="18">
        <f t="shared" si="42"/>
        <v>4.7500000020000002</v>
      </c>
      <c r="Q162" s="14">
        <v>0</v>
      </c>
      <c r="R162" s="14">
        <v>0</v>
      </c>
      <c r="S162" s="14">
        <v>1</v>
      </c>
      <c r="T162" s="18">
        <f t="shared" si="43"/>
        <v>1</v>
      </c>
      <c r="U162" s="14">
        <v>0</v>
      </c>
      <c r="V162" s="14">
        <v>0</v>
      </c>
      <c r="W162" s="14">
        <v>0</v>
      </c>
      <c r="X162" s="18">
        <v>2.7178838112608799</v>
      </c>
      <c r="Y162" s="17">
        <f t="shared" si="44"/>
        <v>1.0011470068121116</v>
      </c>
      <c r="Z162" s="14">
        <f t="shared" si="45"/>
        <v>0</v>
      </c>
      <c r="AA162" s="14">
        <f t="shared" si="46"/>
        <v>0</v>
      </c>
      <c r="AB162" s="15" t="str">
        <f t="shared" si="47"/>
        <v>Green</v>
      </c>
      <c r="AC162" s="15" t="str">
        <f t="shared" si="48"/>
        <v>Yellow</v>
      </c>
      <c r="AD162" s="15" t="str">
        <f t="shared" si="49"/>
        <v>Category 2</v>
      </c>
      <c r="AE162" s="17">
        <f t="shared" si="50"/>
        <v>0.19354838709677419</v>
      </c>
      <c r="AF162" s="18">
        <f t="shared" si="51"/>
        <v>0</v>
      </c>
      <c r="AG162" s="18">
        <f t="shared" si="52"/>
        <v>0</v>
      </c>
      <c r="AH162" s="18">
        <f t="shared" si="53"/>
        <v>25.463952803873678</v>
      </c>
      <c r="AI162" s="18">
        <f t="shared" si="54"/>
        <v>-3.2116190739120309E-2</v>
      </c>
      <c r="AJ162" s="18">
        <f t="shared" si="55"/>
        <v>-2.5681633868654425</v>
      </c>
      <c r="AK162" s="14" t="s">
        <v>53</v>
      </c>
      <c r="AL162" s="14">
        <v>0</v>
      </c>
      <c r="AM162" s="18">
        <f t="shared" si="56"/>
        <v>-4.0567819863912891E-2</v>
      </c>
      <c r="AN162" s="17">
        <f t="shared" si="57"/>
        <v>1.0011470068121116</v>
      </c>
      <c r="AO162" s="14" t="s">
        <v>74</v>
      </c>
      <c r="AP162" s="14" t="s">
        <v>55</v>
      </c>
      <c r="AQ162" s="14">
        <v>2</v>
      </c>
      <c r="AR162" s="14">
        <v>3</v>
      </c>
      <c r="AS162" s="14">
        <v>6</v>
      </c>
      <c r="AT162" s="14">
        <v>0</v>
      </c>
    </row>
    <row r="163" spans="1:46" x14ac:dyDescent="0.55000000000000004">
      <c r="A163" s="14" t="s">
        <v>70</v>
      </c>
      <c r="B163" s="14" t="s">
        <v>99</v>
      </c>
      <c r="C163" s="15" t="s">
        <v>78</v>
      </c>
      <c r="D163" s="16">
        <v>5</v>
      </c>
      <c r="E163" s="16" t="s">
        <v>391</v>
      </c>
      <c r="F163" s="14" t="s">
        <v>392</v>
      </c>
      <c r="G163" s="14">
        <v>14</v>
      </c>
      <c r="H163" s="14">
        <v>11</v>
      </c>
      <c r="I163" s="14">
        <v>0</v>
      </c>
      <c r="J163" s="14">
        <v>0</v>
      </c>
      <c r="K163" s="14">
        <f t="shared" si="58"/>
        <v>11</v>
      </c>
      <c r="L163" s="17">
        <f t="shared" si="40"/>
        <v>0.7857142857142857</v>
      </c>
      <c r="M163" s="15">
        <v>0.882975705</v>
      </c>
      <c r="N163" s="14">
        <f t="shared" si="41"/>
        <v>1</v>
      </c>
      <c r="O163" s="17">
        <v>0.87307032600000001</v>
      </c>
      <c r="P163" s="18">
        <f t="shared" si="42"/>
        <v>0.87307032600000001</v>
      </c>
      <c r="Q163" s="14">
        <v>0</v>
      </c>
      <c r="R163" s="14">
        <v>1</v>
      </c>
      <c r="S163" s="14">
        <v>0</v>
      </c>
      <c r="T163" s="18">
        <f t="shared" si="43"/>
        <v>0.87307032600000001</v>
      </c>
      <c r="U163" s="14">
        <v>0</v>
      </c>
      <c r="V163" s="14">
        <v>0</v>
      </c>
      <c r="W163" s="14">
        <v>0</v>
      </c>
      <c r="X163" s="18">
        <v>0.54478147296731805</v>
      </c>
      <c r="Y163" s="17">
        <f t="shared" si="44"/>
        <v>0.87152565564519169</v>
      </c>
      <c r="Z163" s="14">
        <f t="shared" si="45"/>
        <v>1</v>
      </c>
      <c r="AA163" s="14">
        <f t="shared" si="46"/>
        <v>3</v>
      </c>
      <c r="AB163" s="15" t="str">
        <f t="shared" si="47"/>
        <v>Red</v>
      </c>
      <c r="AC163" s="15" t="str">
        <f t="shared" si="48"/>
        <v>Green</v>
      </c>
      <c r="AD163" s="15" t="str">
        <f t="shared" si="49"/>
        <v>None</v>
      </c>
      <c r="AE163" s="17">
        <f t="shared" si="50"/>
        <v>8.3333333333333329E-2</v>
      </c>
      <c r="AF163" s="18">
        <f t="shared" si="51"/>
        <v>0.87307032600000001</v>
      </c>
      <c r="AG163" s="18">
        <f t="shared" si="52"/>
        <v>0</v>
      </c>
      <c r="AH163" s="18">
        <f t="shared" si="53"/>
        <v>12.731976401936839</v>
      </c>
      <c r="AI163" s="18">
        <f t="shared" si="54"/>
        <v>1.7986408209673179</v>
      </c>
      <c r="AJ163" s="18">
        <f t="shared" si="55"/>
        <v>0.53061722290415692</v>
      </c>
      <c r="AK163" s="14" t="s">
        <v>53</v>
      </c>
      <c r="AL163" s="14">
        <v>0</v>
      </c>
      <c r="AM163" s="18">
        <f t="shared" si="56"/>
        <v>2.0601328064920601</v>
      </c>
      <c r="AN163" s="17">
        <f t="shared" si="57"/>
        <v>0.87152565564519169</v>
      </c>
      <c r="AO163" s="14" t="s">
        <v>102</v>
      </c>
      <c r="AP163" s="14" t="s">
        <v>55</v>
      </c>
      <c r="AQ163" s="14">
        <v>0</v>
      </c>
      <c r="AR163" s="14">
        <v>7</v>
      </c>
      <c r="AS163" s="14">
        <v>1</v>
      </c>
      <c r="AT163" s="14">
        <v>0</v>
      </c>
    </row>
    <row r="164" spans="1:46" x14ac:dyDescent="0.55000000000000004">
      <c r="A164" s="14" t="s">
        <v>70</v>
      </c>
      <c r="B164" s="14" t="s">
        <v>156</v>
      </c>
      <c r="C164" s="15" t="s">
        <v>78</v>
      </c>
      <c r="D164" s="16">
        <v>5</v>
      </c>
      <c r="E164" s="16" t="s">
        <v>393</v>
      </c>
      <c r="F164" s="14" t="s">
        <v>394</v>
      </c>
      <c r="G164" s="14">
        <v>11</v>
      </c>
      <c r="H164" s="14">
        <v>11</v>
      </c>
      <c r="I164" s="14">
        <v>1</v>
      </c>
      <c r="J164" s="14">
        <v>1</v>
      </c>
      <c r="K164" s="14">
        <f t="shared" si="58"/>
        <v>9</v>
      </c>
      <c r="L164" s="17">
        <f t="shared" si="40"/>
        <v>0.81818181818181823</v>
      </c>
      <c r="M164" s="15">
        <v>0.64156970099999999</v>
      </c>
      <c r="N164" s="14">
        <f t="shared" si="41"/>
        <v>2</v>
      </c>
      <c r="O164" s="17">
        <v>0.9375</v>
      </c>
      <c r="P164" s="18">
        <f t="shared" si="42"/>
        <v>1.875</v>
      </c>
      <c r="Q164" s="14">
        <v>0</v>
      </c>
      <c r="R164" s="14">
        <v>0</v>
      </c>
      <c r="S164" s="14">
        <v>2</v>
      </c>
      <c r="T164" s="18">
        <f t="shared" si="43"/>
        <v>2</v>
      </c>
      <c r="U164" s="14">
        <v>0</v>
      </c>
      <c r="V164" s="14">
        <v>0</v>
      </c>
      <c r="W164" s="14">
        <v>0</v>
      </c>
      <c r="X164" s="18">
        <v>0.435098312545452</v>
      </c>
      <c r="Y164" s="17">
        <f t="shared" si="44"/>
        <v>1.1309001534049588</v>
      </c>
      <c r="Z164" s="14">
        <f t="shared" si="45"/>
        <v>0</v>
      </c>
      <c r="AA164" s="14">
        <f t="shared" si="46"/>
        <v>0</v>
      </c>
      <c r="AB164" s="15" t="str">
        <f t="shared" si="47"/>
        <v>Green</v>
      </c>
      <c r="AC164" s="15" t="str">
        <f t="shared" si="48"/>
        <v>Yellow</v>
      </c>
      <c r="AD164" s="15" t="str">
        <f t="shared" si="49"/>
        <v>None</v>
      </c>
      <c r="AE164" s="17">
        <f t="shared" si="50"/>
        <v>0.18181818181818182</v>
      </c>
      <c r="AF164" s="18">
        <f t="shared" si="51"/>
        <v>0</v>
      </c>
      <c r="AG164" s="18">
        <f t="shared" si="52"/>
        <v>0</v>
      </c>
      <c r="AH164" s="18">
        <f t="shared" si="53"/>
        <v>10.003695744378945</v>
      </c>
      <c r="AI164" s="18">
        <f t="shared" si="54"/>
        <v>-1.4399016874545481</v>
      </c>
      <c r="AJ164" s="18">
        <f t="shared" si="55"/>
        <v>-2.4362059430756031</v>
      </c>
      <c r="AK164" s="14" t="s">
        <v>53</v>
      </c>
      <c r="AL164" s="14">
        <v>0</v>
      </c>
      <c r="AM164" s="18">
        <f t="shared" si="56"/>
        <v>-1.5358951332848512</v>
      </c>
      <c r="AN164" s="17">
        <f t="shared" si="57"/>
        <v>1.1309001534049588</v>
      </c>
      <c r="AO164" s="14" t="s">
        <v>60</v>
      </c>
      <c r="AP164" s="14" t="s">
        <v>55</v>
      </c>
      <c r="AQ164" s="14">
        <v>0</v>
      </c>
      <c r="AR164" s="14">
        <v>7</v>
      </c>
      <c r="AS164" s="14">
        <v>2</v>
      </c>
      <c r="AT164" s="14">
        <v>0</v>
      </c>
    </row>
    <row r="165" spans="1:46" x14ac:dyDescent="0.55000000000000004">
      <c r="A165" s="14" t="s">
        <v>48</v>
      </c>
      <c r="B165" s="14" t="s">
        <v>111</v>
      </c>
      <c r="C165" s="15" t="s">
        <v>78</v>
      </c>
      <c r="D165" s="16">
        <v>6</v>
      </c>
      <c r="E165" s="16" t="s">
        <v>395</v>
      </c>
      <c r="F165" s="14" t="s">
        <v>396</v>
      </c>
      <c r="G165" s="14">
        <v>11</v>
      </c>
      <c r="H165" s="14">
        <v>11</v>
      </c>
      <c r="I165" s="14">
        <v>0</v>
      </c>
      <c r="J165" s="14">
        <v>0</v>
      </c>
      <c r="K165" s="14">
        <f>H165-I165-J165</f>
        <v>11</v>
      </c>
      <c r="L165" s="17">
        <f t="shared" si="40"/>
        <v>1</v>
      </c>
      <c r="M165" s="15">
        <v>0.69499289200000003</v>
      </c>
      <c r="N165" s="14">
        <f t="shared" si="41"/>
        <v>2</v>
      </c>
      <c r="O165" s="17">
        <v>0.86666666699999995</v>
      </c>
      <c r="P165" s="18">
        <f t="shared" si="42"/>
        <v>1.7333333339999999</v>
      </c>
      <c r="Q165" s="14">
        <v>0</v>
      </c>
      <c r="R165" s="14">
        <v>0</v>
      </c>
      <c r="S165" s="14">
        <v>0</v>
      </c>
      <c r="T165" s="18">
        <f t="shared" si="43"/>
        <v>0</v>
      </c>
      <c r="U165" s="14">
        <v>2</v>
      </c>
      <c r="V165" s="14">
        <v>0</v>
      </c>
      <c r="W165" s="14">
        <v>0</v>
      </c>
      <c r="X165" s="18">
        <v>0.384426970650174</v>
      </c>
      <c r="Y165" s="17">
        <f t="shared" si="44"/>
        <v>0.94080966939543853</v>
      </c>
      <c r="Z165" s="14">
        <f t="shared" si="45"/>
        <v>0</v>
      </c>
      <c r="AA165" s="14">
        <f t="shared" si="46"/>
        <v>1</v>
      </c>
      <c r="AB165" s="15" t="str">
        <f t="shared" si="47"/>
        <v>Yellow</v>
      </c>
      <c r="AC165" s="15" t="str">
        <f t="shared" si="48"/>
        <v>Yellow</v>
      </c>
      <c r="AD165" s="15" t="str">
        <f t="shared" si="49"/>
        <v>Category 1</v>
      </c>
      <c r="AE165" s="17">
        <f t="shared" si="50"/>
        <v>0.15384615384615385</v>
      </c>
      <c r="AF165" s="18">
        <f t="shared" si="51"/>
        <v>0</v>
      </c>
      <c r="AG165" s="18">
        <f t="shared" si="52"/>
        <v>2</v>
      </c>
      <c r="AH165" s="18">
        <f t="shared" si="53"/>
        <v>10.003695744378945</v>
      </c>
      <c r="AI165" s="18">
        <f t="shared" si="54"/>
        <v>0.65109363665017406</v>
      </c>
      <c r="AJ165" s="18">
        <f t="shared" si="55"/>
        <v>-0.3452106189708814</v>
      </c>
      <c r="AK165" s="14" t="s">
        <v>53</v>
      </c>
      <c r="AL165" s="14">
        <v>0</v>
      </c>
      <c r="AM165" s="18">
        <f t="shared" si="56"/>
        <v>0.75126188815356165</v>
      </c>
      <c r="AN165" s="17">
        <f t="shared" si="57"/>
        <v>0.94080966939543853</v>
      </c>
      <c r="AO165" s="14" t="s">
        <v>114</v>
      </c>
      <c r="AP165" s="14" t="s">
        <v>55</v>
      </c>
      <c r="AQ165" s="14">
        <v>1</v>
      </c>
      <c r="AR165" s="14">
        <v>7</v>
      </c>
      <c r="AS165" s="14">
        <v>2</v>
      </c>
      <c r="AT165" s="14">
        <v>0</v>
      </c>
    </row>
    <row r="166" spans="1:46" x14ac:dyDescent="0.55000000000000004">
      <c r="A166" s="14" t="s">
        <v>70</v>
      </c>
      <c r="B166" s="14" t="s">
        <v>156</v>
      </c>
      <c r="C166" s="15" t="s">
        <v>50</v>
      </c>
      <c r="D166" s="16">
        <v>9</v>
      </c>
      <c r="E166" s="16" t="s">
        <v>397</v>
      </c>
      <c r="F166" s="14" t="s">
        <v>398</v>
      </c>
      <c r="G166" s="14">
        <v>28</v>
      </c>
      <c r="H166" s="14">
        <v>25</v>
      </c>
      <c r="I166" s="14">
        <v>0</v>
      </c>
      <c r="J166" s="14">
        <v>0</v>
      </c>
      <c r="K166" s="14">
        <f>H166-I166-J166</f>
        <v>25</v>
      </c>
      <c r="L166" s="17">
        <f t="shared" si="40"/>
        <v>0.8928571428571429</v>
      </c>
      <c r="M166" s="15">
        <v>1.098175758</v>
      </c>
      <c r="N166" s="14">
        <f t="shared" si="41"/>
        <v>3</v>
      </c>
      <c r="O166" s="17">
        <v>0.97872340400000002</v>
      </c>
      <c r="P166" s="18">
        <f t="shared" si="42"/>
        <v>2.9361702119999999</v>
      </c>
      <c r="Q166" s="14">
        <v>1</v>
      </c>
      <c r="R166" s="14">
        <v>0</v>
      </c>
      <c r="S166" s="14">
        <v>0</v>
      </c>
      <c r="T166" s="18">
        <f t="shared" si="43"/>
        <v>0.97872340400000002</v>
      </c>
      <c r="U166" s="14">
        <v>2</v>
      </c>
      <c r="V166" s="14">
        <v>0</v>
      </c>
      <c r="W166" s="14">
        <v>0</v>
      </c>
      <c r="X166" s="18">
        <v>2.1940457246806599</v>
      </c>
      <c r="Y166" s="17">
        <f t="shared" si="44"/>
        <v>0.8828874246899765</v>
      </c>
      <c r="Z166" s="14">
        <f t="shared" si="45"/>
        <v>1</v>
      </c>
      <c r="AA166" s="14">
        <f t="shared" si="46"/>
        <v>4</v>
      </c>
      <c r="AB166" s="15" t="str">
        <f t="shared" si="47"/>
        <v>Green</v>
      </c>
      <c r="AC166" s="15" t="str">
        <f t="shared" si="48"/>
        <v>Green</v>
      </c>
      <c r="AD166" s="15" t="str">
        <f t="shared" si="49"/>
        <v>Category 2</v>
      </c>
      <c r="AE166" s="17">
        <f t="shared" si="50"/>
        <v>0.10714285714285714</v>
      </c>
      <c r="AF166" s="18">
        <f t="shared" si="51"/>
        <v>0.97872340400000002</v>
      </c>
      <c r="AG166" s="18">
        <f t="shared" si="52"/>
        <v>2</v>
      </c>
      <c r="AH166" s="18">
        <f t="shared" si="53"/>
        <v>25.463952803873678</v>
      </c>
      <c r="AI166" s="18">
        <f t="shared" si="54"/>
        <v>3.2791521086806599</v>
      </c>
      <c r="AJ166" s="18">
        <f t="shared" si="55"/>
        <v>0.74310491255433764</v>
      </c>
      <c r="AK166" s="14" t="s">
        <v>53</v>
      </c>
      <c r="AL166" s="14">
        <v>0</v>
      </c>
      <c r="AM166" s="18">
        <f t="shared" si="56"/>
        <v>3.3504380249607886</v>
      </c>
      <c r="AN166" s="17">
        <f t="shared" si="57"/>
        <v>0.8828874246899765</v>
      </c>
      <c r="AO166" s="14" t="s">
        <v>60</v>
      </c>
      <c r="AP166" s="14" t="s">
        <v>55</v>
      </c>
      <c r="AQ166" s="14">
        <v>1</v>
      </c>
      <c r="AR166" s="14">
        <v>2</v>
      </c>
      <c r="AS166" s="14">
        <v>3</v>
      </c>
      <c r="AT166" s="14">
        <v>0</v>
      </c>
    </row>
    <row r="167" spans="1:46" x14ac:dyDescent="0.55000000000000004">
      <c r="A167" s="14" t="s">
        <v>70</v>
      </c>
      <c r="B167" s="14" t="s">
        <v>99</v>
      </c>
      <c r="C167" s="15" t="s">
        <v>50</v>
      </c>
      <c r="D167" s="16">
        <v>11</v>
      </c>
      <c r="E167" s="16" t="s">
        <v>399</v>
      </c>
      <c r="F167" s="14" t="s">
        <v>400</v>
      </c>
      <c r="G167" s="14">
        <v>55</v>
      </c>
      <c r="H167" s="14">
        <v>45</v>
      </c>
      <c r="I167" s="14">
        <v>0</v>
      </c>
      <c r="J167" s="14">
        <v>0</v>
      </c>
      <c r="K167" s="14">
        <f t="shared" si="58"/>
        <v>45</v>
      </c>
      <c r="L167" s="17">
        <f t="shared" si="40"/>
        <v>0.81818181818181823</v>
      </c>
      <c r="M167" s="15">
        <v>1.9118844340000001</v>
      </c>
      <c r="N167" s="14">
        <f t="shared" si="41"/>
        <v>14</v>
      </c>
      <c r="O167" s="17">
        <v>0.76</v>
      </c>
      <c r="P167" s="18">
        <f t="shared" si="42"/>
        <v>10.64</v>
      </c>
      <c r="Q167" s="14">
        <v>3</v>
      </c>
      <c r="R167" s="14">
        <v>0</v>
      </c>
      <c r="S167" s="14">
        <v>0</v>
      </c>
      <c r="T167" s="18">
        <f t="shared" si="43"/>
        <v>2.2800000000000002</v>
      </c>
      <c r="U167" s="14">
        <v>0</v>
      </c>
      <c r="V167" s="14">
        <v>0</v>
      </c>
      <c r="W167" s="14">
        <v>0</v>
      </c>
      <c r="X167" s="18">
        <v>10.8978936777558</v>
      </c>
      <c r="Y167" s="17">
        <f t="shared" si="44"/>
        <v>0.85494738767716727</v>
      </c>
      <c r="Z167" s="14">
        <f t="shared" si="45"/>
        <v>4</v>
      </c>
      <c r="AA167" s="14">
        <f t="shared" si="46"/>
        <v>11</v>
      </c>
      <c r="AB167" s="15" t="str">
        <f t="shared" si="47"/>
        <v>Green</v>
      </c>
      <c r="AC167" s="15" t="str">
        <f t="shared" si="48"/>
        <v>Green</v>
      </c>
      <c r="AD167" s="15" t="str">
        <f t="shared" si="49"/>
        <v>None</v>
      </c>
      <c r="AE167" s="17">
        <f t="shared" si="50"/>
        <v>0.23728813559322035</v>
      </c>
      <c r="AF167" s="18">
        <f t="shared" si="51"/>
        <v>2.2800000000000002</v>
      </c>
      <c r="AG167" s="18">
        <f t="shared" si="52"/>
        <v>0</v>
      </c>
      <c r="AH167" s="18">
        <f t="shared" si="53"/>
        <v>50.018478721894724</v>
      </c>
      <c r="AI167" s="18">
        <f t="shared" si="54"/>
        <v>7.9778936777557989</v>
      </c>
      <c r="AJ167" s="18">
        <f t="shared" si="55"/>
        <v>2.9963723996505225</v>
      </c>
      <c r="AK167" s="14" t="s">
        <v>53</v>
      </c>
      <c r="AL167" s="14">
        <v>0</v>
      </c>
      <c r="AM167" s="18">
        <f t="shared" si="56"/>
        <v>10.497228523362892</v>
      </c>
      <c r="AN167" s="17">
        <f t="shared" si="57"/>
        <v>0.85494738767716727</v>
      </c>
      <c r="AO167" s="14" t="s">
        <v>117</v>
      </c>
      <c r="AP167" s="14" t="s">
        <v>55</v>
      </c>
      <c r="AQ167" s="14">
        <v>0</v>
      </c>
      <c r="AR167" s="14">
        <v>2</v>
      </c>
      <c r="AS167" s="14">
        <v>14</v>
      </c>
      <c r="AT167" s="14">
        <v>0</v>
      </c>
    </row>
    <row r="168" spans="1:46" x14ac:dyDescent="0.55000000000000004">
      <c r="A168" s="14" t="s">
        <v>70</v>
      </c>
      <c r="B168" s="14" t="s">
        <v>71</v>
      </c>
      <c r="C168" s="15" t="s">
        <v>66</v>
      </c>
      <c r="D168" s="16">
        <v>7</v>
      </c>
      <c r="E168" s="16" t="s">
        <v>401</v>
      </c>
      <c r="F168" s="14" t="s">
        <v>402</v>
      </c>
      <c r="G168" s="14">
        <v>22</v>
      </c>
      <c r="H168" s="14">
        <v>11</v>
      </c>
      <c r="I168" s="14">
        <v>0</v>
      </c>
      <c r="J168" s="14">
        <v>0</v>
      </c>
      <c r="K168" s="14">
        <f t="shared" si="58"/>
        <v>11</v>
      </c>
      <c r="L168" s="17">
        <f t="shared" si="40"/>
        <v>0.5</v>
      </c>
      <c r="M168" s="15">
        <v>2.1247332609999998</v>
      </c>
      <c r="N168" s="14">
        <f t="shared" si="41"/>
        <v>12</v>
      </c>
      <c r="O168" s="17">
        <v>0.85</v>
      </c>
      <c r="P168" s="18">
        <f t="shared" si="42"/>
        <v>10.199999999999999</v>
      </c>
      <c r="Q168" s="14">
        <v>2</v>
      </c>
      <c r="R168" s="14">
        <v>0</v>
      </c>
      <c r="S168" s="14">
        <v>0</v>
      </c>
      <c r="T168" s="18">
        <f t="shared" si="43"/>
        <v>1.7</v>
      </c>
      <c r="U168" s="14">
        <v>0</v>
      </c>
      <c r="V168" s="14">
        <v>0</v>
      </c>
      <c r="W168" s="14">
        <v>0</v>
      </c>
      <c r="X168" s="18">
        <v>2.4914287204710299</v>
      </c>
      <c r="Y168" s="17">
        <f t="shared" si="44"/>
        <v>0.92766233088768035</v>
      </c>
      <c r="Z168" s="14">
        <f t="shared" si="45"/>
        <v>0</v>
      </c>
      <c r="AA168" s="14">
        <f t="shared" si="46"/>
        <v>2</v>
      </c>
      <c r="AB168" s="15" t="str">
        <f t="shared" si="47"/>
        <v>Red</v>
      </c>
      <c r="AC168" s="15" t="str">
        <f t="shared" si="48"/>
        <v>Yellow</v>
      </c>
      <c r="AD168" s="15" t="str">
        <f t="shared" si="49"/>
        <v>None</v>
      </c>
      <c r="AE168" s="17">
        <f t="shared" si="50"/>
        <v>0.52173913043478259</v>
      </c>
      <c r="AF168" s="18">
        <f t="shared" si="51"/>
        <v>1.7</v>
      </c>
      <c r="AG168" s="18">
        <f t="shared" si="52"/>
        <v>0</v>
      </c>
      <c r="AH168" s="18">
        <f t="shared" si="53"/>
        <v>20.007391488757889</v>
      </c>
      <c r="AI168" s="18">
        <f t="shared" si="54"/>
        <v>1.5914287204710307</v>
      </c>
      <c r="AJ168" s="18">
        <f t="shared" si="55"/>
        <v>-0.40117979077108012</v>
      </c>
      <c r="AK168" s="14" t="s">
        <v>53</v>
      </c>
      <c r="AL168" s="14">
        <v>0</v>
      </c>
      <c r="AM168" s="18">
        <f t="shared" si="56"/>
        <v>1.8722690829070949</v>
      </c>
      <c r="AN168" s="17">
        <f t="shared" si="57"/>
        <v>0.92766233088768035</v>
      </c>
      <c r="AO168" s="14" t="s">
        <v>74</v>
      </c>
      <c r="AP168" s="14" t="s">
        <v>55</v>
      </c>
      <c r="AQ168" s="14">
        <v>0</v>
      </c>
      <c r="AR168" s="14">
        <v>3</v>
      </c>
      <c r="AS168" s="14">
        <v>12</v>
      </c>
      <c r="AT168" s="14">
        <v>0</v>
      </c>
    </row>
    <row r="169" spans="1:46" x14ac:dyDescent="0.55000000000000004">
      <c r="A169" s="14" t="s">
        <v>70</v>
      </c>
      <c r="B169" s="14" t="s">
        <v>92</v>
      </c>
      <c r="C169" s="15" t="s">
        <v>78</v>
      </c>
      <c r="D169" s="16">
        <v>5</v>
      </c>
      <c r="E169" s="16" t="s">
        <v>403</v>
      </c>
      <c r="F169" s="14" t="s">
        <v>404</v>
      </c>
      <c r="G169" s="14">
        <v>9</v>
      </c>
      <c r="H169" s="14">
        <v>14</v>
      </c>
      <c r="I169" s="14">
        <v>0</v>
      </c>
      <c r="J169" s="14">
        <v>1</v>
      </c>
      <c r="K169" s="14">
        <f>H169-I169-J169</f>
        <v>13</v>
      </c>
      <c r="L169" s="17">
        <f t="shared" si="40"/>
        <v>1.4444444444444444</v>
      </c>
      <c r="M169" s="15">
        <v>0.882975705</v>
      </c>
      <c r="N169" s="14">
        <f t="shared" si="41"/>
        <v>1</v>
      </c>
      <c r="O169" s="17">
        <v>0.87307032600000001</v>
      </c>
      <c r="P169" s="18">
        <f t="shared" si="42"/>
        <v>0.87307032600000001</v>
      </c>
      <c r="Q169" s="14">
        <v>0</v>
      </c>
      <c r="R169" s="14">
        <v>0</v>
      </c>
      <c r="S169" s="14">
        <v>0</v>
      </c>
      <c r="T169" s="18">
        <f t="shared" si="43"/>
        <v>0</v>
      </c>
      <c r="U169" s="14">
        <v>0</v>
      </c>
      <c r="V169" s="14">
        <v>0</v>
      </c>
      <c r="W169" s="14">
        <v>0</v>
      </c>
      <c r="X169" s="18">
        <v>0.48307103587498001</v>
      </c>
      <c r="Y169" s="17">
        <f t="shared" si="44"/>
        <v>1.48777769890278</v>
      </c>
      <c r="Z169" s="14">
        <f t="shared" si="45"/>
        <v>0</v>
      </c>
      <c r="AA169" s="14">
        <f t="shared" si="46"/>
        <v>0</v>
      </c>
      <c r="AB169" s="15" t="str">
        <f t="shared" si="47"/>
        <v>Yellow</v>
      </c>
      <c r="AC169" s="15" t="str">
        <f t="shared" si="48"/>
        <v>Yellow</v>
      </c>
      <c r="AD169" s="15" t="str">
        <f t="shared" si="49"/>
        <v>Category 1</v>
      </c>
      <c r="AE169" s="17">
        <f t="shared" si="50"/>
        <v>7.1428571428571425E-2</v>
      </c>
      <c r="AF169" s="18">
        <f t="shared" si="51"/>
        <v>0</v>
      </c>
      <c r="AG169" s="18">
        <f t="shared" si="52"/>
        <v>0</v>
      </c>
      <c r="AH169" s="18">
        <f t="shared" si="53"/>
        <v>8.1848419726736825</v>
      </c>
      <c r="AI169" s="18">
        <f t="shared" si="54"/>
        <v>-4.3899992901250195</v>
      </c>
      <c r="AJ169" s="18">
        <f t="shared" si="55"/>
        <v>-5.205157317451337</v>
      </c>
      <c r="AK169" s="14" t="s">
        <v>53</v>
      </c>
      <c r="AL169" s="14">
        <v>0</v>
      </c>
      <c r="AM169" s="18">
        <f t="shared" si="56"/>
        <v>-5.0282310134602142</v>
      </c>
      <c r="AN169" s="17">
        <f t="shared" si="57"/>
        <v>1.48777769890278</v>
      </c>
      <c r="AO169" s="14" t="s">
        <v>117</v>
      </c>
      <c r="AP169" s="14" t="s">
        <v>55</v>
      </c>
      <c r="AQ169" s="14">
        <v>6</v>
      </c>
      <c r="AR169" s="14">
        <v>7</v>
      </c>
      <c r="AS169" s="14">
        <v>1</v>
      </c>
      <c r="AT169" s="14">
        <v>0</v>
      </c>
    </row>
    <row r="170" spans="1:46" x14ac:dyDescent="0.55000000000000004">
      <c r="A170" s="14" t="s">
        <v>70</v>
      </c>
      <c r="B170" s="14" t="s">
        <v>202</v>
      </c>
      <c r="C170" s="15" t="s">
        <v>66</v>
      </c>
      <c r="D170" s="16">
        <v>8</v>
      </c>
      <c r="E170" s="16" t="s">
        <v>405</v>
      </c>
      <c r="F170" s="14" t="s">
        <v>406</v>
      </c>
      <c r="G170" s="14">
        <v>39</v>
      </c>
      <c r="H170" s="14">
        <v>37</v>
      </c>
      <c r="I170" s="14">
        <v>1</v>
      </c>
      <c r="J170" s="14">
        <v>0</v>
      </c>
      <c r="K170" s="14">
        <f>H170-I170-J170</f>
        <v>36</v>
      </c>
      <c r="L170" s="17">
        <f t="shared" si="40"/>
        <v>0.92307692307692313</v>
      </c>
      <c r="M170" s="15">
        <v>1.3345237029999999</v>
      </c>
      <c r="N170" s="14">
        <f t="shared" si="41"/>
        <v>4</v>
      </c>
      <c r="O170" s="17">
        <v>0.88461538500000003</v>
      </c>
      <c r="P170" s="18">
        <f t="shared" si="42"/>
        <v>3.5384615400000001</v>
      </c>
      <c r="Q170" s="14">
        <v>0</v>
      </c>
      <c r="R170" s="14">
        <v>0</v>
      </c>
      <c r="S170" s="14">
        <v>1</v>
      </c>
      <c r="T170" s="18">
        <f t="shared" si="43"/>
        <v>1</v>
      </c>
      <c r="U170" s="14">
        <v>0</v>
      </c>
      <c r="V170" s="14">
        <v>0</v>
      </c>
      <c r="W170" s="14">
        <v>0</v>
      </c>
      <c r="X170" s="18">
        <v>2.4808140672330201</v>
      </c>
      <c r="Y170" s="17">
        <f t="shared" si="44"/>
        <v>0.97583711468633283</v>
      </c>
      <c r="Z170" s="14">
        <f t="shared" si="45"/>
        <v>0</v>
      </c>
      <c r="AA170" s="14">
        <f t="shared" si="46"/>
        <v>2</v>
      </c>
      <c r="AB170" s="15" t="str">
        <f t="shared" si="47"/>
        <v>Yellow</v>
      </c>
      <c r="AC170" s="15" t="str">
        <f t="shared" si="48"/>
        <v>Yellow</v>
      </c>
      <c r="AD170" s="15" t="str">
        <f t="shared" si="49"/>
        <v>Category 1</v>
      </c>
      <c r="AE170" s="17">
        <f t="shared" si="50"/>
        <v>0.1</v>
      </c>
      <c r="AF170" s="18">
        <f t="shared" si="51"/>
        <v>0</v>
      </c>
      <c r="AG170" s="18">
        <f t="shared" si="52"/>
        <v>0</v>
      </c>
      <c r="AH170" s="18">
        <f t="shared" si="53"/>
        <v>35.467648548252619</v>
      </c>
      <c r="AI170" s="18">
        <f t="shared" si="54"/>
        <v>0.94235252723301999</v>
      </c>
      <c r="AJ170" s="18">
        <f t="shared" si="55"/>
        <v>-2.5899989245143611</v>
      </c>
      <c r="AK170" s="14" t="s">
        <v>53</v>
      </c>
      <c r="AL170" s="14">
        <v>0</v>
      </c>
      <c r="AM170" s="18">
        <f t="shared" si="56"/>
        <v>1.0652680738002538</v>
      </c>
      <c r="AN170" s="17">
        <f t="shared" si="57"/>
        <v>0.97583711468633283</v>
      </c>
      <c r="AO170" s="14" t="s">
        <v>102</v>
      </c>
      <c r="AP170" s="14" t="s">
        <v>55</v>
      </c>
      <c r="AQ170" s="14">
        <v>3</v>
      </c>
      <c r="AR170" s="14">
        <v>3</v>
      </c>
      <c r="AS170" s="14">
        <v>4</v>
      </c>
      <c r="AT170" s="14">
        <v>0</v>
      </c>
    </row>
    <row r="171" spans="1:46" x14ac:dyDescent="0.55000000000000004">
      <c r="A171" s="14" t="s">
        <v>56</v>
      </c>
      <c r="B171" s="14" t="s">
        <v>177</v>
      </c>
      <c r="C171" s="15" t="s">
        <v>78</v>
      </c>
      <c r="D171" s="16">
        <v>9</v>
      </c>
      <c r="E171" s="16" t="s">
        <v>407</v>
      </c>
      <c r="F171" s="14" t="s">
        <v>408</v>
      </c>
      <c r="G171" s="14">
        <v>22</v>
      </c>
      <c r="H171" s="14">
        <v>24</v>
      </c>
      <c r="I171" s="14">
        <v>2</v>
      </c>
      <c r="J171" s="14">
        <v>0</v>
      </c>
      <c r="K171" s="14">
        <f>H171-I171-J171</f>
        <v>22</v>
      </c>
      <c r="L171" s="17">
        <f t="shared" si="40"/>
        <v>1</v>
      </c>
      <c r="M171" s="15">
        <v>0.57113522999999999</v>
      </c>
      <c r="N171" s="14">
        <f t="shared" si="41"/>
        <v>0</v>
      </c>
      <c r="O171" s="17">
        <v>0.875</v>
      </c>
      <c r="P171" s="18">
        <f t="shared" si="42"/>
        <v>0</v>
      </c>
      <c r="Q171" s="14">
        <v>0</v>
      </c>
      <c r="R171" s="14">
        <v>0</v>
      </c>
      <c r="S171" s="14">
        <v>2</v>
      </c>
      <c r="T171" s="18">
        <f t="shared" si="43"/>
        <v>2</v>
      </c>
      <c r="U171" s="14">
        <v>0</v>
      </c>
      <c r="V171" s="14">
        <v>0</v>
      </c>
      <c r="W171" s="14">
        <v>0</v>
      </c>
      <c r="X171" s="18">
        <v>0.81992001440565998</v>
      </c>
      <c r="Y171" s="17">
        <f t="shared" si="44"/>
        <v>1.0536399993451973</v>
      </c>
      <c r="Z171" s="14">
        <f t="shared" si="45"/>
        <v>0</v>
      </c>
      <c r="AA171" s="14">
        <f t="shared" si="46"/>
        <v>0</v>
      </c>
      <c r="AB171" s="15" t="str">
        <f t="shared" si="47"/>
        <v>Yellow</v>
      </c>
      <c r="AC171" s="15" t="str">
        <f t="shared" si="48"/>
        <v>Yellow</v>
      </c>
      <c r="AD171" s="15" t="str">
        <f t="shared" si="49"/>
        <v>Category 1</v>
      </c>
      <c r="AE171" s="17">
        <f t="shared" si="50"/>
        <v>0</v>
      </c>
      <c r="AF171" s="18">
        <f t="shared" si="51"/>
        <v>0</v>
      </c>
      <c r="AG171" s="18">
        <f t="shared" si="52"/>
        <v>0</v>
      </c>
      <c r="AH171" s="18">
        <f t="shared" si="53"/>
        <v>20.007391488757889</v>
      </c>
      <c r="AI171" s="18">
        <f t="shared" si="54"/>
        <v>-1.18007998559434</v>
      </c>
      <c r="AJ171" s="18">
        <f t="shared" si="55"/>
        <v>-3.1726884968364506</v>
      </c>
      <c r="AK171" s="14" t="s">
        <v>53</v>
      </c>
      <c r="AL171" s="14">
        <v>0</v>
      </c>
      <c r="AM171" s="18">
        <f t="shared" si="56"/>
        <v>-1.3486628406792458</v>
      </c>
      <c r="AN171" s="17">
        <f t="shared" si="57"/>
        <v>1.0536399993451973</v>
      </c>
      <c r="AO171" s="14" t="s">
        <v>60</v>
      </c>
      <c r="AP171" s="14" t="s">
        <v>125</v>
      </c>
      <c r="AQ171" s="14">
        <v>4</v>
      </c>
      <c r="AR171" s="14">
        <v>7</v>
      </c>
      <c r="AS171" s="14">
        <v>0</v>
      </c>
      <c r="AT171" s="14">
        <v>0</v>
      </c>
    </row>
    <row r="172" spans="1:46" x14ac:dyDescent="0.55000000000000004">
      <c r="A172" s="14" t="s">
        <v>56</v>
      </c>
      <c r="B172" s="14" t="s">
        <v>65</v>
      </c>
      <c r="C172" s="15" t="s">
        <v>66</v>
      </c>
      <c r="D172" s="16">
        <v>7</v>
      </c>
      <c r="E172" s="16" t="s">
        <v>409</v>
      </c>
      <c r="F172" s="14" t="s">
        <v>410</v>
      </c>
      <c r="G172" s="14">
        <v>26</v>
      </c>
      <c r="H172" s="14">
        <v>18</v>
      </c>
      <c r="I172" s="14">
        <v>0</v>
      </c>
      <c r="J172" s="14">
        <v>0</v>
      </c>
      <c r="K172" s="14">
        <f t="shared" si="58"/>
        <v>18</v>
      </c>
      <c r="L172" s="17">
        <f t="shared" si="40"/>
        <v>0.69230769230769229</v>
      </c>
      <c r="M172" s="15">
        <v>1.7021218339999999</v>
      </c>
      <c r="N172" s="14">
        <f t="shared" si="41"/>
        <v>13</v>
      </c>
      <c r="O172" s="17">
        <v>0.74074074099999998</v>
      </c>
      <c r="P172" s="18">
        <f t="shared" si="42"/>
        <v>9.6296296330000004</v>
      </c>
      <c r="Q172" s="14">
        <v>1</v>
      </c>
      <c r="R172" s="14">
        <v>0</v>
      </c>
      <c r="S172" s="14">
        <v>0</v>
      </c>
      <c r="T172" s="18">
        <f t="shared" si="43"/>
        <v>0.74074074099999998</v>
      </c>
      <c r="U172" s="14">
        <v>0</v>
      </c>
      <c r="V172" s="14">
        <v>0</v>
      </c>
      <c r="W172" s="14">
        <v>0</v>
      </c>
      <c r="X172" s="18">
        <v>1.66651521203518</v>
      </c>
      <c r="Y172" s="17">
        <f t="shared" si="44"/>
        <v>1.0270713523832624</v>
      </c>
      <c r="Z172" s="14">
        <f t="shared" si="45"/>
        <v>0</v>
      </c>
      <c r="AA172" s="14">
        <f t="shared" si="46"/>
        <v>0</v>
      </c>
      <c r="AB172" s="15" t="str">
        <f t="shared" si="47"/>
        <v>Red</v>
      </c>
      <c r="AC172" s="15" t="str">
        <f t="shared" si="48"/>
        <v>Yellow</v>
      </c>
      <c r="AD172" s="15" t="str">
        <f t="shared" si="49"/>
        <v>None</v>
      </c>
      <c r="AE172" s="17">
        <f t="shared" si="50"/>
        <v>0.41935483870967744</v>
      </c>
      <c r="AF172" s="18">
        <f t="shared" si="51"/>
        <v>0.74074074099999998</v>
      </c>
      <c r="AG172" s="18">
        <f t="shared" si="52"/>
        <v>0</v>
      </c>
      <c r="AH172" s="18">
        <f t="shared" si="53"/>
        <v>23.645099032168414</v>
      </c>
      <c r="AI172" s="18">
        <f t="shared" si="54"/>
        <v>-0.70385516196482012</v>
      </c>
      <c r="AJ172" s="18">
        <f t="shared" si="55"/>
        <v>-3.0587561297964063</v>
      </c>
      <c r="AK172" s="14" t="s">
        <v>53</v>
      </c>
      <c r="AL172" s="14">
        <v>0</v>
      </c>
      <c r="AM172" s="18">
        <f t="shared" si="56"/>
        <v>-0.95020446831993566</v>
      </c>
      <c r="AN172" s="17">
        <f t="shared" si="57"/>
        <v>1.0270713523832624</v>
      </c>
      <c r="AO172" s="14" t="s">
        <v>69</v>
      </c>
      <c r="AP172" s="14" t="s">
        <v>55</v>
      </c>
      <c r="AQ172" s="14">
        <v>0</v>
      </c>
      <c r="AR172" s="14">
        <v>3</v>
      </c>
      <c r="AS172" s="14">
        <v>13</v>
      </c>
      <c r="AT172" s="14">
        <v>0</v>
      </c>
    </row>
    <row r="173" spans="1:46" x14ac:dyDescent="0.55000000000000004">
      <c r="A173" s="14" t="s">
        <v>70</v>
      </c>
      <c r="B173" s="14" t="s">
        <v>118</v>
      </c>
      <c r="C173" s="15" t="s">
        <v>78</v>
      </c>
      <c r="D173" s="16">
        <v>8</v>
      </c>
      <c r="E173" s="16" t="s">
        <v>411</v>
      </c>
      <c r="F173" s="14" t="s">
        <v>412</v>
      </c>
      <c r="G173" s="14">
        <v>22</v>
      </c>
      <c r="H173" s="14">
        <v>21</v>
      </c>
      <c r="I173" s="14">
        <v>0</v>
      </c>
      <c r="J173" s="14">
        <v>0</v>
      </c>
      <c r="K173" s="14">
        <f>H173-I173-J173</f>
        <v>21</v>
      </c>
      <c r="L173" s="17">
        <f t="shared" si="40"/>
        <v>0.95454545454545459</v>
      </c>
      <c r="M173" s="15">
        <v>1.2003059949999999</v>
      </c>
      <c r="N173" s="14">
        <f t="shared" si="41"/>
        <v>3</v>
      </c>
      <c r="O173" s="17">
        <v>0.85</v>
      </c>
      <c r="P173" s="18">
        <f t="shared" si="42"/>
        <v>2.5499999999999998</v>
      </c>
      <c r="Q173" s="14">
        <v>0</v>
      </c>
      <c r="R173" s="14">
        <v>0</v>
      </c>
      <c r="S173" s="14">
        <v>0</v>
      </c>
      <c r="T173" s="18">
        <f t="shared" si="43"/>
        <v>0</v>
      </c>
      <c r="U173" s="14">
        <v>0</v>
      </c>
      <c r="V173" s="14">
        <v>0</v>
      </c>
      <c r="W173" s="14">
        <v>0</v>
      </c>
      <c r="X173" s="18">
        <v>1.46119267545721</v>
      </c>
      <c r="Y173" s="17">
        <f t="shared" si="44"/>
        <v>1.0040366965701268</v>
      </c>
      <c r="Z173" s="14">
        <f t="shared" si="45"/>
        <v>0</v>
      </c>
      <c r="AA173" s="14">
        <f t="shared" si="46"/>
        <v>0</v>
      </c>
      <c r="AB173" s="15" t="str">
        <f t="shared" si="47"/>
        <v>Yellow</v>
      </c>
      <c r="AC173" s="15" t="str">
        <f t="shared" si="48"/>
        <v>Yellow</v>
      </c>
      <c r="AD173" s="15" t="str">
        <f t="shared" si="49"/>
        <v>Category 1</v>
      </c>
      <c r="AE173" s="17">
        <f t="shared" si="50"/>
        <v>0.125</v>
      </c>
      <c r="AF173" s="18">
        <f t="shared" si="51"/>
        <v>0</v>
      </c>
      <c r="AG173" s="18">
        <f t="shared" si="52"/>
        <v>0</v>
      </c>
      <c r="AH173" s="18">
        <f t="shared" si="53"/>
        <v>20.007391488757889</v>
      </c>
      <c r="AI173" s="18">
        <f t="shared" si="54"/>
        <v>-8.8807324542789834E-2</v>
      </c>
      <c r="AJ173" s="18">
        <f t="shared" si="55"/>
        <v>-2.0814158357849006</v>
      </c>
      <c r="AK173" s="14" t="s">
        <v>53</v>
      </c>
      <c r="AL173" s="14">
        <v>0</v>
      </c>
      <c r="AM173" s="18">
        <f t="shared" si="56"/>
        <v>-0.10447920534445863</v>
      </c>
      <c r="AN173" s="17">
        <f t="shared" si="57"/>
        <v>1.0040366965701268</v>
      </c>
      <c r="AO173" s="14" t="s">
        <v>117</v>
      </c>
      <c r="AP173" s="14" t="s">
        <v>125</v>
      </c>
      <c r="AQ173" s="14">
        <v>3</v>
      </c>
      <c r="AR173" s="14">
        <v>7</v>
      </c>
      <c r="AS173" s="14">
        <v>3</v>
      </c>
      <c r="AT173" s="14">
        <v>0</v>
      </c>
    </row>
    <row r="174" spans="1:46" x14ac:dyDescent="0.55000000000000004">
      <c r="A174" s="14" t="s">
        <v>70</v>
      </c>
      <c r="B174" s="14" t="s">
        <v>156</v>
      </c>
      <c r="C174" s="15" t="s">
        <v>78</v>
      </c>
      <c r="D174" s="16">
        <v>8</v>
      </c>
      <c r="E174" s="16" t="s">
        <v>413</v>
      </c>
      <c r="F174" s="14" t="s">
        <v>414</v>
      </c>
      <c r="G174" s="14">
        <v>28</v>
      </c>
      <c r="H174" s="14">
        <v>25</v>
      </c>
      <c r="I174" s="14">
        <v>2</v>
      </c>
      <c r="J174" s="14">
        <v>0</v>
      </c>
      <c r="K174" s="14">
        <f t="shared" si="58"/>
        <v>23</v>
      </c>
      <c r="L174" s="17">
        <f t="shared" si="40"/>
        <v>0.8214285714285714</v>
      </c>
      <c r="M174" s="15">
        <v>1.1438740590000001</v>
      </c>
      <c r="N174" s="14">
        <f t="shared" si="41"/>
        <v>4</v>
      </c>
      <c r="O174" s="17">
        <v>0.869565217</v>
      </c>
      <c r="P174" s="18">
        <f t="shared" si="42"/>
        <v>3.478260868</v>
      </c>
      <c r="Q174" s="14">
        <v>1</v>
      </c>
      <c r="R174" s="14">
        <v>0</v>
      </c>
      <c r="S174" s="14">
        <v>2</v>
      </c>
      <c r="T174" s="18">
        <f t="shared" si="43"/>
        <v>2.8695652169999999</v>
      </c>
      <c r="U174" s="14">
        <v>2</v>
      </c>
      <c r="V174" s="14">
        <v>0</v>
      </c>
      <c r="W174" s="14">
        <v>0</v>
      </c>
      <c r="X174" s="18">
        <v>1.6993752021564501</v>
      </c>
      <c r="Y174" s="17">
        <f t="shared" si="44"/>
        <v>0.91601610295869829</v>
      </c>
      <c r="Z174" s="14">
        <f t="shared" si="45"/>
        <v>0</v>
      </c>
      <c r="AA174" s="14">
        <f t="shared" si="46"/>
        <v>3</v>
      </c>
      <c r="AB174" s="15" t="str">
        <f t="shared" si="47"/>
        <v>Green</v>
      </c>
      <c r="AC174" s="15" t="str">
        <f t="shared" si="48"/>
        <v>Yellow</v>
      </c>
      <c r="AD174" s="15" t="str">
        <f t="shared" si="49"/>
        <v>None</v>
      </c>
      <c r="AE174" s="17">
        <f t="shared" si="50"/>
        <v>0.14814814814814814</v>
      </c>
      <c r="AF174" s="18">
        <f t="shared" si="51"/>
        <v>0.869565217</v>
      </c>
      <c r="AG174" s="18">
        <f t="shared" si="52"/>
        <v>2</v>
      </c>
      <c r="AH174" s="18">
        <f t="shared" si="53"/>
        <v>25.463952803873678</v>
      </c>
      <c r="AI174" s="18">
        <f t="shared" si="54"/>
        <v>2.3515491171564502</v>
      </c>
      <c r="AJ174" s="18">
        <f t="shared" si="55"/>
        <v>-0.18449807896987203</v>
      </c>
      <c r="AK174" s="14" t="s">
        <v>53</v>
      </c>
      <c r="AL174" s="14">
        <v>0</v>
      </c>
      <c r="AM174" s="18">
        <f t="shared" si="56"/>
        <v>2.7042814859468445</v>
      </c>
      <c r="AN174" s="17">
        <f t="shared" si="57"/>
        <v>0.91601610295869829</v>
      </c>
      <c r="AO174" s="14" t="s">
        <v>60</v>
      </c>
      <c r="AP174" s="14" t="s">
        <v>125</v>
      </c>
      <c r="AQ174" s="14">
        <v>0</v>
      </c>
      <c r="AR174" s="14">
        <v>7</v>
      </c>
      <c r="AS174" s="14">
        <v>4</v>
      </c>
      <c r="AT174" s="14">
        <v>0</v>
      </c>
    </row>
    <row r="175" spans="1:46" x14ac:dyDescent="0.55000000000000004">
      <c r="A175" s="14" t="s">
        <v>70</v>
      </c>
      <c r="B175" s="14" t="s">
        <v>92</v>
      </c>
      <c r="C175" s="15" t="s">
        <v>78</v>
      </c>
      <c r="D175" s="16">
        <v>5</v>
      </c>
      <c r="E175" s="16" t="s">
        <v>415</v>
      </c>
      <c r="F175" s="14" t="s">
        <v>416</v>
      </c>
      <c r="G175" s="14">
        <v>10</v>
      </c>
      <c r="H175" s="14">
        <v>13</v>
      </c>
      <c r="I175" s="14">
        <v>0</v>
      </c>
      <c r="J175" s="14">
        <v>1</v>
      </c>
      <c r="K175" s="14">
        <f>H175-I175-J175</f>
        <v>12</v>
      </c>
      <c r="L175" s="17">
        <f t="shared" si="40"/>
        <v>1.2</v>
      </c>
      <c r="M175" s="15">
        <v>0.882975705</v>
      </c>
      <c r="N175" s="14">
        <f t="shared" si="41"/>
        <v>0</v>
      </c>
      <c r="O175" s="17">
        <v>0.87307032600000001</v>
      </c>
      <c r="P175" s="18">
        <f t="shared" si="42"/>
        <v>0</v>
      </c>
      <c r="Q175" s="14">
        <v>0</v>
      </c>
      <c r="R175" s="14">
        <v>0</v>
      </c>
      <c r="S175" s="14">
        <v>0</v>
      </c>
      <c r="T175" s="18">
        <f t="shared" si="43"/>
        <v>0</v>
      </c>
      <c r="U175" s="14">
        <v>1</v>
      </c>
      <c r="V175" s="14">
        <v>0</v>
      </c>
      <c r="W175" s="14">
        <v>0</v>
      </c>
      <c r="X175" s="18">
        <v>0.52135894332319099</v>
      </c>
      <c r="Y175" s="17">
        <f t="shared" si="44"/>
        <v>1.047864105667681</v>
      </c>
      <c r="Z175" s="14">
        <f t="shared" si="45"/>
        <v>0</v>
      </c>
      <c r="AA175" s="14">
        <f t="shared" si="46"/>
        <v>0</v>
      </c>
      <c r="AB175" s="15" t="str">
        <f t="shared" si="47"/>
        <v>Yellow</v>
      </c>
      <c r="AC175" s="15" t="str">
        <f t="shared" si="48"/>
        <v>Yellow</v>
      </c>
      <c r="AD175" s="15" t="str">
        <f t="shared" si="49"/>
        <v>Category 1</v>
      </c>
      <c r="AE175" s="17">
        <f t="shared" si="50"/>
        <v>0</v>
      </c>
      <c r="AF175" s="18">
        <f t="shared" si="51"/>
        <v>0</v>
      </c>
      <c r="AG175" s="18">
        <f t="shared" si="52"/>
        <v>1</v>
      </c>
      <c r="AH175" s="18">
        <f t="shared" si="53"/>
        <v>9.0942688585263127</v>
      </c>
      <c r="AI175" s="18">
        <f t="shared" si="54"/>
        <v>-0.47864105667680901</v>
      </c>
      <c r="AJ175" s="18">
        <f t="shared" si="55"/>
        <v>-1.3843721981504964</v>
      </c>
      <c r="AK175" s="14" t="s">
        <v>53</v>
      </c>
      <c r="AL175" s="14">
        <v>0</v>
      </c>
      <c r="AM175" s="18">
        <f t="shared" si="56"/>
        <v>-0.54822737919603626</v>
      </c>
      <c r="AN175" s="17">
        <f t="shared" si="57"/>
        <v>1.047864105667681</v>
      </c>
      <c r="AO175" s="14" t="s">
        <v>117</v>
      </c>
      <c r="AP175" s="14" t="s">
        <v>55</v>
      </c>
      <c r="AQ175" s="14">
        <v>2</v>
      </c>
      <c r="AR175" s="14">
        <v>7</v>
      </c>
      <c r="AS175" s="14">
        <v>0</v>
      </c>
      <c r="AT175" s="14">
        <v>0</v>
      </c>
    </row>
    <row r="176" spans="1:46" x14ac:dyDescent="0.55000000000000004">
      <c r="A176" s="14" t="s">
        <v>56</v>
      </c>
      <c r="B176" s="14" t="s">
        <v>57</v>
      </c>
      <c r="C176" s="15" t="s">
        <v>66</v>
      </c>
      <c r="D176" s="16">
        <v>7</v>
      </c>
      <c r="E176" s="16" t="s">
        <v>417</v>
      </c>
      <c r="F176" s="14" t="s">
        <v>418</v>
      </c>
      <c r="G176" s="14">
        <v>21</v>
      </c>
      <c r="H176" s="14">
        <v>17</v>
      </c>
      <c r="I176" s="14">
        <v>0</v>
      </c>
      <c r="J176" s="14">
        <v>0</v>
      </c>
      <c r="K176" s="14">
        <f t="shared" si="58"/>
        <v>17</v>
      </c>
      <c r="L176" s="17">
        <f t="shared" si="40"/>
        <v>0.80952380952380953</v>
      </c>
      <c r="M176" s="15">
        <v>1.461060024</v>
      </c>
      <c r="N176" s="14">
        <f t="shared" si="41"/>
        <v>4</v>
      </c>
      <c r="O176" s="17">
        <v>0.79310344799999999</v>
      </c>
      <c r="P176" s="18">
        <f t="shared" si="42"/>
        <v>3.172413792</v>
      </c>
      <c r="Q176" s="14">
        <v>1</v>
      </c>
      <c r="R176" s="14">
        <v>0</v>
      </c>
      <c r="S176" s="14">
        <v>0</v>
      </c>
      <c r="T176" s="18">
        <f t="shared" si="43"/>
        <v>0.79310344799999999</v>
      </c>
      <c r="U176" s="14">
        <v>0</v>
      </c>
      <c r="V176" s="14">
        <v>0</v>
      </c>
      <c r="W176" s="14">
        <v>0</v>
      </c>
      <c r="X176" s="18">
        <v>0.92411690749884201</v>
      </c>
      <c r="Y176" s="17">
        <f t="shared" si="44"/>
        <v>0.95435239678576944</v>
      </c>
      <c r="Z176" s="14">
        <f t="shared" si="45"/>
        <v>0</v>
      </c>
      <c r="AA176" s="14">
        <f t="shared" si="46"/>
        <v>2</v>
      </c>
      <c r="AB176" s="15" t="str">
        <f t="shared" si="47"/>
        <v>Green</v>
      </c>
      <c r="AC176" s="15" t="str">
        <f t="shared" si="48"/>
        <v>Yellow</v>
      </c>
      <c r="AD176" s="15" t="str">
        <f t="shared" si="49"/>
        <v>None</v>
      </c>
      <c r="AE176" s="17">
        <f t="shared" si="50"/>
        <v>0.19047619047619047</v>
      </c>
      <c r="AF176" s="18">
        <f t="shared" si="51"/>
        <v>0.79310344799999999</v>
      </c>
      <c r="AG176" s="18">
        <f t="shared" si="52"/>
        <v>0</v>
      </c>
      <c r="AH176" s="18">
        <f t="shared" si="53"/>
        <v>19.097964602905257</v>
      </c>
      <c r="AI176" s="18">
        <f t="shared" si="54"/>
        <v>0.95859966749884207</v>
      </c>
      <c r="AJ176" s="18">
        <f t="shared" si="55"/>
        <v>-0.94343572959590061</v>
      </c>
      <c r="AK176" s="14" t="s">
        <v>53</v>
      </c>
      <c r="AL176" s="14">
        <v>0</v>
      </c>
      <c r="AM176" s="18">
        <f t="shared" si="56"/>
        <v>1.2086691463972075</v>
      </c>
      <c r="AN176" s="17">
        <f t="shared" si="57"/>
        <v>0.95435239678576944</v>
      </c>
      <c r="AO176" s="14" t="s">
        <v>60</v>
      </c>
      <c r="AP176" s="14" t="s">
        <v>55</v>
      </c>
      <c r="AQ176" s="14">
        <v>0</v>
      </c>
      <c r="AR176" s="14">
        <v>3</v>
      </c>
      <c r="AS176" s="14">
        <v>4</v>
      </c>
      <c r="AT176" s="14">
        <v>0</v>
      </c>
    </row>
    <row r="177" spans="1:46" x14ac:dyDescent="0.55000000000000004">
      <c r="A177" s="14" t="s">
        <v>56</v>
      </c>
      <c r="B177" s="14" t="s">
        <v>61</v>
      </c>
      <c r="C177" s="15" t="s">
        <v>78</v>
      </c>
      <c r="D177" s="16">
        <v>4</v>
      </c>
      <c r="E177" s="16" t="s">
        <v>419</v>
      </c>
      <c r="F177" s="14" t="s">
        <v>420</v>
      </c>
      <c r="G177" s="14">
        <v>15</v>
      </c>
      <c r="H177" s="14">
        <v>14</v>
      </c>
      <c r="I177" s="14">
        <v>0</v>
      </c>
      <c r="J177" s="14">
        <v>0</v>
      </c>
      <c r="K177" s="14">
        <f>H177-I177-J177</f>
        <v>14</v>
      </c>
      <c r="L177" s="17">
        <f t="shared" si="40"/>
        <v>0.93333333333333335</v>
      </c>
      <c r="M177" s="15">
        <v>0.301485687</v>
      </c>
      <c r="N177" s="14">
        <f t="shared" si="41"/>
        <v>0</v>
      </c>
      <c r="O177" s="17">
        <v>0.94444444400000005</v>
      </c>
      <c r="P177" s="18">
        <f t="shared" si="42"/>
        <v>0</v>
      </c>
      <c r="Q177" s="14">
        <v>1</v>
      </c>
      <c r="R177" s="14">
        <v>1</v>
      </c>
      <c r="S177" s="14">
        <v>0</v>
      </c>
      <c r="T177" s="18">
        <f t="shared" si="43"/>
        <v>1.8888888880000001</v>
      </c>
      <c r="U177" s="14">
        <v>0</v>
      </c>
      <c r="V177" s="14">
        <v>0</v>
      </c>
      <c r="W177" s="14">
        <v>0</v>
      </c>
      <c r="X177" s="18">
        <v>0.12850268574505599</v>
      </c>
      <c r="Y177" s="17">
        <f t="shared" si="44"/>
        <v>1.0506924134836628</v>
      </c>
      <c r="Z177" s="14">
        <f t="shared" si="45"/>
        <v>0</v>
      </c>
      <c r="AA177" s="14">
        <f t="shared" si="46"/>
        <v>0</v>
      </c>
      <c r="AB177" s="15" t="str">
        <f t="shared" si="47"/>
        <v>Yellow</v>
      </c>
      <c r="AC177" s="15" t="str">
        <f t="shared" si="48"/>
        <v>Yellow</v>
      </c>
      <c r="AD177" s="15" t="str">
        <f t="shared" si="49"/>
        <v>Category 1</v>
      </c>
      <c r="AE177" s="17">
        <f t="shared" si="50"/>
        <v>0</v>
      </c>
      <c r="AF177" s="18">
        <f t="shared" si="51"/>
        <v>1.8888888880000001</v>
      </c>
      <c r="AG177" s="18">
        <f t="shared" si="52"/>
        <v>0</v>
      </c>
      <c r="AH177" s="18">
        <f t="shared" si="53"/>
        <v>13.641403287789469</v>
      </c>
      <c r="AI177" s="18">
        <f t="shared" si="54"/>
        <v>-0.76038620225494413</v>
      </c>
      <c r="AJ177" s="18">
        <f t="shared" si="55"/>
        <v>-2.1189829144654753</v>
      </c>
      <c r="AK177" s="14" t="s">
        <v>53</v>
      </c>
      <c r="AL177" s="14">
        <v>0</v>
      </c>
      <c r="AM177" s="18">
        <f t="shared" si="56"/>
        <v>-0.80511480276646541</v>
      </c>
      <c r="AN177" s="17">
        <f t="shared" si="57"/>
        <v>1.0506924134836628</v>
      </c>
      <c r="AO177" s="14" t="s">
        <v>64</v>
      </c>
      <c r="AP177" s="14" t="s">
        <v>55</v>
      </c>
      <c r="AQ177" s="14">
        <v>2</v>
      </c>
      <c r="AR177" s="14">
        <v>7</v>
      </c>
      <c r="AS177" s="14">
        <v>0</v>
      </c>
      <c r="AT177" s="14">
        <v>0</v>
      </c>
    </row>
    <row r="178" spans="1:46" x14ac:dyDescent="0.55000000000000004">
      <c r="A178" s="14" t="s">
        <v>56</v>
      </c>
      <c r="B178" s="14" t="s">
        <v>279</v>
      </c>
      <c r="C178" s="15" t="s">
        <v>66</v>
      </c>
      <c r="D178" s="16">
        <v>12</v>
      </c>
      <c r="E178" s="16" t="s">
        <v>421</v>
      </c>
      <c r="F178" s="14" t="s">
        <v>422</v>
      </c>
      <c r="G178" s="14">
        <v>91</v>
      </c>
      <c r="H178" s="14">
        <v>74</v>
      </c>
      <c r="I178" s="14">
        <v>2</v>
      </c>
      <c r="J178" s="14">
        <v>1</v>
      </c>
      <c r="K178" s="14">
        <f t="shared" si="58"/>
        <v>71</v>
      </c>
      <c r="L178" s="17">
        <f t="shared" si="40"/>
        <v>0.78021978021978022</v>
      </c>
      <c r="M178" s="15">
        <v>2.299794661</v>
      </c>
      <c r="N178" s="14">
        <f t="shared" si="41"/>
        <v>23</v>
      </c>
      <c r="O178" s="17">
        <v>0.67741935499999995</v>
      </c>
      <c r="P178" s="18">
        <f t="shared" si="42"/>
        <v>15.580645164999998</v>
      </c>
      <c r="Q178" s="14">
        <v>8</v>
      </c>
      <c r="R178" s="14">
        <v>0</v>
      </c>
      <c r="S178" s="14">
        <v>2</v>
      </c>
      <c r="T178" s="18">
        <f t="shared" si="43"/>
        <v>7.4193548399999996</v>
      </c>
      <c r="U178" s="14">
        <v>6</v>
      </c>
      <c r="V178" s="14">
        <v>0</v>
      </c>
      <c r="W178" s="14">
        <v>0</v>
      </c>
      <c r="X178" s="18">
        <v>16.679786239819599</v>
      </c>
      <c r="Y178" s="17">
        <f t="shared" si="44"/>
        <v>0.78373861280418022</v>
      </c>
      <c r="Z178" s="14">
        <f t="shared" si="45"/>
        <v>17</v>
      </c>
      <c r="AA178" s="14">
        <f t="shared" si="46"/>
        <v>30</v>
      </c>
      <c r="AB178" s="15" t="str">
        <f t="shared" si="47"/>
        <v>Red</v>
      </c>
      <c r="AC178" s="15" t="str">
        <f t="shared" si="48"/>
        <v>Red</v>
      </c>
      <c r="AD178" s="15" t="str">
        <f t="shared" si="49"/>
        <v>None</v>
      </c>
      <c r="AE178" s="17">
        <f t="shared" si="50"/>
        <v>0.24468085106382978</v>
      </c>
      <c r="AF178" s="18">
        <f t="shared" si="51"/>
        <v>5.4193548399999996</v>
      </c>
      <c r="AG178" s="18">
        <f t="shared" si="52"/>
        <v>6</v>
      </c>
      <c r="AH178" s="18">
        <f t="shared" si="53"/>
        <v>82.757846612589447</v>
      </c>
      <c r="AI178" s="18">
        <f t="shared" si="54"/>
        <v>19.679786234819602</v>
      </c>
      <c r="AJ178" s="18">
        <f t="shared" si="55"/>
        <v>11.437632847409049</v>
      </c>
      <c r="AK178" s="14" t="s">
        <v>53</v>
      </c>
      <c r="AL178" s="14">
        <v>0</v>
      </c>
      <c r="AM178" s="18">
        <f t="shared" si="56"/>
        <v>29.051113006388196</v>
      </c>
      <c r="AN178" s="17">
        <f t="shared" si="57"/>
        <v>0.78373861280418022</v>
      </c>
      <c r="AO178" s="14" t="s">
        <v>60</v>
      </c>
      <c r="AP178" s="14" t="s">
        <v>125</v>
      </c>
      <c r="AQ178" s="14">
        <v>0</v>
      </c>
      <c r="AR178" s="14">
        <v>3</v>
      </c>
      <c r="AS178" s="14">
        <v>23</v>
      </c>
      <c r="AT178" s="14">
        <v>0</v>
      </c>
    </row>
    <row r="179" spans="1:46" x14ac:dyDescent="0.55000000000000004">
      <c r="A179" s="14" t="s">
        <v>70</v>
      </c>
      <c r="B179" s="14" t="s">
        <v>99</v>
      </c>
      <c r="C179" s="15" t="s">
        <v>78</v>
      </c>
      <c r="D179" s="16">
        <v>4</v>
      </c>
      <c r="E179" s="16" t="s">
        <v>423</v>
      </c>
      <c r="F179" s="14" t="s">
        <v>424</v>
      </c>
      <c r="G179" s="14">
        <v>11</v>
      </c>
      <c r="H179" s="14">
        <v>11</v>
      </c>
      <c r="I179" s="14">
        <v>0</v>
      </c>
      <c r="J179" s="14">
        <v>0</v>
      </c>
      <c r="K179" s="14">
        <f>H179-I179-J179</f>
        <v>11</v>
      </c>
      <c r="L179" s="17">
        <f t="shared" si="40"/>
        <v>1</v>
      </c>
      <c r="M179" s="15">
        <v>0.72872794900000004</v>
      </c>
      <c r="N179" s="14">
        <f t="shared" si="41"/>
        <v>2</v>
      </c>
      <c r="O179" s="17">
        <v>0.91333333299999997</v>
      </c>
      <c r="P179" s="18">
        <f t="shared" si="42"/>
        <v>1.8266666659999999</v>
      </c>
      <c r="Q179" s="14">
        <v>0</v>
      </c>
      <c r="R179" s="14">
        <v>1</v>
      </c>
      <c r="S179" s="14">
        <v>0</v>
      </c>
      <c r="T179" s="18">
        <f t="shared" si="43"/>
        <v>0.91333333299999997</v>
      </c>
      <c r="U179" s="14">
        <v>1</v>
      </c>
      <c r="V179" s="14">
        <v>0</v>
      </c>
      <c r="W179" s="14">
        <v>0</v>
      </c>
      <c r="X179" s="18">
        <v>0.52245400223877103</v>
      </c>
      <c r="Y179" s="17">
        <f t="shared" si="44"/>
        <v>1.1106859997055663</v>
      </c>
      <c r="Z179" s="14">
        <f t="shared" si="45"/>
        <v>0</v>
      </c>
      <c r="AA179" s="14">
        <f t="shared" si="46"/>
        <v>0</v>
      </c>
      <c r="AB179" s="15" t="str">
        <f t="shared" si="47"/>
        <v>Yellow</v>
      </c>
      <c r="AC179" s="15" t="str">
        <f t="shared" si="48"/>
        <v>Yellow</v>
      </c>
      <c r="AD179" s="15" t="str">
        <f t="shared" si="49"/>
        <v>Category 1</v>
      </c>
      <c r="AE179" s="17">
        <f t="shared" si="50"/>
        <v>0.15384615384615385</v>
      </c>
      <c r="AF179" s="18">
        <f t="shared" si="51"/>
        <v>0.91333333299999997</v>
      </c>
      <c r="AG179" s="18">
        <f t="shared" si="52"/>
        <v>1</v>
      </c>
      <c r="AH179" s="18">
        <f t="shared" si="53"/>
        <v>10.003695744378945</v>
      </c>
      <c r="AI179" s="18">
        <f t="shared" si="54"/>
        <v>-1.217545996761229</v>
      </c>
      <c r="AJ179" s="18">
        <f t="shared" si="55"/>
        <v>-2.2138502523822843</v>
      </c>
      <c r="AK179" s="14" t="s">
        <v>53</v>
      </c>
      <c r="AL179" s="14">
        <v>0</v>
      </c>
      <c r="AM179" s="18">
        <f t="shared" si="56"/>
        <v>-1.3330795589842215</v>
      </c>
      <c r="AN179" s="17">
        <f t="shared" si="57"/>
        <v>1.1106859997055663</v>
      </c>
      <c r="AO179" s="14" t="s">
        <v>117</v>
      </c>
      <c r="AP179" s="14" t="s">
        <v>55</v>
      </c>
      <c r="AQ179" s="14">
        <v>2</v>
      </c>
      <c r="AR179" s="14">
        <v>7</v>
      </c>
      <c r="AS179" s="14">
        <v>2</v>
      </c>
      <c r="AT179" s="14">
        <v>0</v>
      </c>
    </row>
    <row r="180" spans="1:46" x14ac:dyDescent="0.55000000000000004">
      <c r="A180" s="14" t="s">
        <v>70</v>
      </c>
      <c r="B180" s="14" t="s">
        <v>202</v>
      </c>
      <c r="C180" s="15" t="s">
        <v>78</v>
      </c>
      <c r="D180" s="16">
        <v>5</v>
      </c>
      <c r="E180" s="16" t="s">
        <v>425</v>
      </c>
      <c r="F180" s="14" t="s">
        <v>426</v>
      </c>
      <c r="G180" s="14">
        <v>15</v>
      </c>
      <c r="H180" s="14">
        <v>15</v>
      </c>
      <c r="I180" s="14">
        <v>0</v>
      </c>
      <c r="J180" s="14">
        <v>0</v>
      </c>
      <c r="K180" s="14">
        <f>H180-I180-J180</f>
        <v>15</v>
      </c>
      <c r="L180" s="17">
        <f t="shared" si="40"/>
        <v>1</v>
      </c>
      <c r="M180" s="15">
        <v>0.467488022</v>
      </c>
      <c r="N180" s="14">
        <f t="shared" si="41"/>
        <v>0</v>
      </c>
      <c r="O180" s="17">
        <v>0.8</v>
      </c>
      <c r="P180" s="18">
        <f t="shared" si="42"/>
        <v>0</v>
      </c>
      <c r="Q180" s="14">
        <v>0</v>
      </c>
      <c r="R180" s="14">
        <v>0</v>
      </c>
      <c r="S180" s="14">
        <v>0</v>
      </c>
      <c r="T180" s="18">
        <f t="shared" si="43"/>
        <v>0</v>
      </c>
      <c r="U180" s="14">
        <v>0</v>
      </c>
      <c r="V180" s="14">
        <v>0</v>
      </c>
      <c r="W180" s="14">
        <v>0</v>
      </c>
      <c r="X180" s="18">
        <v>0.22983690879795601</v>
      </c>
      <c r="Y180" s="17">
        <f t="shared" si="44"/>
        <v>0.98467753941346958</v>
      </c>
      <c r="Z180" s="14">
        <f t="shared" si="45"/>
        <v>0</v>
      </c>
      <c r="AA180" s="14">
        <f t="shared" si="46"/>
        <v>1</v>
      </c>
      <c r="AB180" s="15" t="str">
        <f t="shared" si="47"/>
        <v>Yellow</v>
      </c>
      <c r="AC180" s="15" t="str">
        <f t="shared" si="48"/>
        <v>Yellow</v>
      </c>
      <c r="AD180" s="15" t="str">
        <f t="shared" si="49"/>
        <v>Category 1</v>
      </c>
      <c r="AE180" s="17">
        <f t="shared" si="50"/>
        <v>0</v>
      </c>
      <c r="AF180" s="18">
        <f t="shared" si="51"/>
        <v>0</v>
      </c>
      <c r="AG180" s="18">
        <f t="shared" si="52"/>
        <v>0</v>
      </c>
      <c r="AH180" s="18">
        <f t="shared" si="53"/>
        <v>13.641403287789469</v>
      </c>
      <c r="AI180" s="18">
        <f t="shared" si="54"/>
        <v>0.22983690879795601</v>
      </c>
      <c r="AJ180" s="18">
        <f t="shared" si="55"/>
        <v>-1.128759803412575</v>
      </c>
      <c r="AK180" s="14" t="s">
        <v>53</v>
      </c>
      <c r="AL180" s="14">
        <v>0</v>
      </c>
      <c r="AM180" s="18">
        <f t="shared" si="56"/>
        <v>0.28729613599744502</v>
      </c>
      <c r="AN180" s="17">
        <f t="shared" si="57"/>
        <v>0.98467753941346958</v>
      </c>
      <c r="AO180" s="14" t="s">
        <v>102</v>
      </c>
      <c r="AP180" s="14" t="s">
        <v>55</v>
      </c>
      <c r="AQ180" s="14">
        <v>3</v>
      </c>
      <c r="AR180" s="14">
        <v>7</v>
      </c>
      <c r="AS180" s="14">
        <v>0</v>
      </c>
      <c r="AT180" s="14">
        <v>0</v>
      </c>
    </row>
    <row r="181" spans="1:46" x14ac:dyDescent="0.55000000000000004">
      <c r="A181" s="14" t="s">
        <v>70</v>
      </c>
      <c r="B181" s="14" t="s">
        <v>118</v>
      </c>
      <c r="C181" s="15" t="s">
        <v>66</v>
      </c>
      <c r="D181" s="16">
        <v>8</v>
      </c>
      <c r="E181" s="16" t="s">
        <v>427</v>
      </c>
      <c r="F181" s="14" t="s">
        <v>428</v>
      </c>
      <c r="G181" s="14">
        <v>39</v>
      </c>
      <c r="H181" s="14">
        <v>35</v>
      </c>
      <c r="I181" s="14">
        <v>1</v>
      </c>
      <c r="J181" s="14">
        <v>0</v>
      </c>
      <c r="K181" s="14">
        <f>H181-I181-J181</f>
        <v>34</v>
      </c>
      <c r="L181" s="17">
        <f t="shared" si="40"/>
        <v>0.87179487179487181</v>
      </c>
      <c r="M181" s="15">
        <v>2.1501711160000001</v>
      </c>
      <c r="N181" s="14">
        <f t="shared" si="41"/>
        <v>12</v>
      </c>
      <c r="O181" s="17">
        <v>0.74074074099999998</v>
      </c>
      <c r="P181" s="18">
        <f t="shared" si="42"/>
        <v>8.8888888920000007</v>
      </c>
      <c r="Q181" s="14">
        <v>0</v>
      </c>
      <c r="R181" s="14">
        <v>0</v>
      </c>
      <c r="S181" s="14">
        <v>1</v>
      </c>
      <c r="T181" s="18">
        <f t="shared" si="43"/>
        <v>1</v>
      </c>
      <c r="U181" s="14">
        <v>2</v>
      </c>
      <c r="V181" s="14">
        <v>0</v>
      </c>
      <c r="W181" s="14">
        <v>0</v>
      </c>
      <c r="X181" s="18">
        <v>4.0984139279900704</v>
      </c>
      <c r="Y181" s="17">
        <f t="shared" si="44"/>
        <v>0.968986537538716</v>
      </c>
      <c r="Z181" s="14">
        <f t="shared" si="45"/>
        <v>0</v>
      </c>
      <c r="AA181" s="14">
        <f t="shared" si="46"/>
        <v>2</v>
      </c>
      <c r="AB181" s="15" t="str">
        <f t="shared" si="47"/>
        <v>Green</v>
      </c>
      <c r="AC181" s="15" t="str">
        <f t="shared" si="48"/>
        <v>Yellow</v>
      </c>
      <c r="AD181" s="15" t="str">
        <f t="shared" si="49"/>
        <v>Category 2</v>
      </c>
      <c r="AE181" s="17">
        <f t="shared" si="50"/>
        <v>0.2608695652173913</v>
      </c>
      <c r="AF181" s="18">
        <f t="shared" si="51"/>
        <v>0</v>
      </c>
      <c r="AG181" s="18">
        <f t="shared" si="52"/>
        <v>2</v>
      </c>
      <c r="AH181" s="18">
        <f t="shared" si="53"/>
        <v>35.467648548252619</v>
      </c>
      <c r="AI181" s="18">
        <f t="shared" si="54"/>
        <v>1.2095250359900698</v>
      </c>
      <c r="AJ181" s="18">
        <f t="shared" si="55"/>
        <v>-2.3228264157573113</v>
      </c>
      <c r="AK181" s="14" t="s">
        <v>53</v>
      </c>
      <c r="AL181" s="14">
        <v>0</v>
      </c>
      <c r="AM181" s="18">
        <f t="shared" si="56"/>
        <v>1.6328587980150937</v>
      </c>
      <c r="AN181" s="17">
        <f t="shared" si="57"/>
        <v>0.968986537538716</v>
      </c>
      <c r="AO181" s="14" t="s">
        <v>117</v>
      </c>
      <c r="AP181" s="14" t="s">
        <v>55</v>
      </c>
      <c r="AQ181" s="14">
        <v>1</v>
      </c>
      <c r="AR181" s="14">
        <v>3</v>
      </c>
      <c r="AS181" s="14">
        <v>12</v>
      </c>
      <c r="AT181" s="14">
        <v>0</v>
      </c>
    </row>
    <row r="182" spans="1:46" x14ac:dyDescent="0.55000000000000004">
      <c r="A182" s="14" t="s">
        <v>70</v>
      </c>
      <c r="B182" s="14" t="s">
        <v>118</v>
      </c>
      <c r="C182" s="15" t="s">
        <v>78</v>
      </c>
      <c r="D182" s="16">
        <v>5</v>
      </c>
      <c r="E182" s="16" t="s">
        <v>429</v>
      </c>
      <c r="F182" s="14" t="s">
        <v>430</v>
      </c>
      <c r="G182" s="14">
        <v>9</v>
      </c>
      <c r="H182" s="14">
        <v>12</v>
      </c>
      <c r="I182" s="14">
        <v>1</v>
      </c>
      <c r="J182" s="14">
        <v>0</v>
      </c>
      <c r="K182" s="14">
        <f>H182-I182-J182</f>
        <v>11</v>
      </c>
      <c r="L182" s="17">
        <f t="shared" si="40"/>
        <v>1.2222222222222223</v>
      </c>
      <c r="M182" s="15">
        <v>0.882975705</v>
      </c>
      <c r="N182" s="14">
        <f t="shared" si="41"/>
        <v>0</v>
      </c>
      <c r="O182" s="17">
        <v>0.87307032600000001</v>
      </c>
      <c r="P182" s="18">
        <f t="shared" si="42"/>
        <v>0</v>
      </c>
      <c r="Q182" s="14">
        <v>0</v>
      </c>
      <c r="R182" s="14">
        <v>0</v>
      </c>
      <c r="S182" s="14">
        <v>1</v>
      </c>
      <c r="T182" s="18">
        <f t="shared" si="43"/>
        <v>1</v>
      </c>
      <c r="U182" s="14">
        <v>2</v>
      </c>
      <c r="V182" s="14">
        <v>0</v>
      </c>
      <c r="W182" s="14">
        <v>0</v>
      </c>
      <c r="X182" s="18">
        <v>0.83579041898472195</v>
      </c>
      <c r="Y182" s="17">
        <f t="shared" si="44"/>
        <v>1.0182455090016975</v>
      </c>
      <c r="Z182" s="14">
        <f t="shared" si="45"/>
        <v>0</v>
      </c>
      <c r="AA182" s="14">
        <f t="shared" si="46"/>
        <v>0</v>
      </c>
      <c r="AB182" s="15" t="str">
        <f t="shared" si="47"/>
        <v>Yellow</v>
      </c>
      <c r="AC182" s="15" t="str">
        <f t="shared" si="48"/>
        <v>Yellow</v>
      </c>
      <c r="AD182" s="15" t="str">
        <f t="shared" si="49"/>
        <v>Category 1</v>
      </c>
      <c r="AE182" s="17">
        <f t="shared" si="50"/>
        <v>0</v>
      </c>
      <c r="AF182" s="18">
        <f t="shared" si="51"/>
        <v>0</v>
      </c>
      <c r="AG182" s="18">
        <f t="shared" si="52"/>
        <v>2</v>
      </c>
      <c r="AH182" s="18">
        <f t="shared" si="53"/>
        <v>8.1848419726736825</v>
      </c>
      <c r="AI182" s="18">
        <f t="shared" si="54"/>
        <v>-0.16420958101527805</v>
      </c>
      <c r="AJ182" s="18">
        <f t="shared" si="55"/>
        <v>-0.97936760834159553</v>
      </c>
      <c r="AK182" s="14" t="s">
        <v>53</v>
      </c>
      <c r="AL182" s="14">
        <v>0</v>
      </c>
      <c r="AM182" s="18">
        <f t="shared" si="56"/>
        <v>-0.18808287960903397</v>
      </c>
      <c r="AN182" s="17">
        <f t="shared" si="57"/>
        <v>1.0182455090016975</v>
      </c>
      <c r="AO182" s="14" t="s">
        <v>117</v>
      </c>
      <c r="AP182" s="14" t="s">
        <v>55</v>
      </c>
      <c r="AQ182" s="14">
        <v>2</v>
      </c>
      <c r="AR182" s="14">
        <v>7</v>
      </c>
      <c r="AS182" s="14">
        <v>0</v>
      </c>
      <c r="AT182" s="14">
        <v>0</v>
      </c>
    </row>
    <row r="183" spans="1:46" x14ac:dyDescent="0.55000000000000004">
      <c r="A183" s="14" t="s">
        <v>70</v>
      </c>
      <c r="B183" s="14" t="s">
        <v>118</v>
      </c>
      <c r="C183" s="15" t="s">
        <v>66</v>
      </c>
      <c r="D183" s="16">
        <v>5</v>
      </c>
      <c r="E183" s="16" t="s">
        <v>431</v>
      </c>
      <c r="F183" s="14" t="s">
        <v>432</v>
      </c>
      <c r="G183" s="14">
        <v>20</v>
      </c>
      <c r="H183" s="14">
        <v>14</v>
      </c>
      <c r="I183" s="14">
        <v>0</v>
      </c>
      <c r="J183" s="14">
        <v>0</v>
      </c>
      <c r="K183" s="14">
        <f t="shared" si="58"/>
        <v>14</v>
      </c>
      <c r="L183" s="17">
        <f t="shared" si="40"/>
        <v>0.7</v>
      </c>
      <c r="M183" s="15">
        <v>1.7981457279999999</v>
      </c>
      <c r="N183" s="14">
        <f t="shared" si="41"/>
        <v>7</v>
      </c>
      <c r="O183" s="17">
        <v>0.70967741900000003</v>
      </c>
      <c r="P183" s="18">
        <f t="shared" si="42"/>
        <v>4.9677419330000001</v>
      </c>
      <c r="Q183" s="14">
        <v>1</v>
      </c>
      <c r="R183" s="14">
        <v>0</v>
      </c>
      <c r="S183" s="14">
        <v>0</v>
      </c>
      <c r="T183" s="18">
        <f t="shared" si="43"/>
        <v>0.70967741900000003</v>
      </c>
      <c r="U183" s="14">
        <v>0</v>
      </c>
      <c r="V183" s="14">
        <v>0</v>
      </c>
      <c r="W183" s="14">
        <v>0</v>
      </c>
      <c r="X183" s="18">
        <v>0.64410600484598801</v>
      </c>
      <c r="Y183" s="17">
        <f t="shared" si="44"/>
        <v>0.95166566735770053</v>
      </c>
      <c r="Z183" s="14">
        <f t="shared" si="45"/>
        <v>0</v>
      </c>
      <c r="AA183" s="14">
        <f t="shared" si="46"/>
        <v>2</v>
      </c>
      <c r="AB183" s="15" t="str">
        <f t="shared" si="47"/>
        <v>Red</v>
      </c>
      <c r="AC183" s="15" t="str">
        <f t="shared" si="48"/>
        <v>Yellow</v>
      </c>
      <c r="AD183" s="15" t="str">
        <f t="shared" si="49"/>
        <v>None</v>
      </c>
      <c r="AE183" s="17">
        <f t="shared" si="50"/>
        <v>0.33333333333333331</v>
      </c>
      <c r="AF183" s="18">
        <f t="shared" si="51"/>
        <v>0.70967741900000003</v>
      </c>
      <c r="AG183" s="18">
        <f t="shared" si="52"/>
        <v>0</v>
      </c>
      <c r="AH183" s="18">
        <f t="shared" si="53"/>
        <v>18.188537717052625</v>
      </c>
      <c r="AI183" s="18">
        <f t="shared" si="54"/>
        <v>0.96668665284598787</v>
      </c>
      <c r="AJ183" s="18">
        <f t="shared" si="55"/>
        <v>-0.84477563010138679</v>
      </c>
      <c r="AK183" s="14" t="s">
        <v>53</v>
      </c>
      <c r="AL183" s="14">
        <v>0</v>
      </c>
      <c r="AM183" s="18">
        <f t="shared" si="56"/>
        <v>1.3621493751458758</v>
      </c>
      <c r="AN183" s="17">
        <f t="shared" si="57"/>
        <v>0.95166566735770053</v>
      </c>
      <c r="AO183" s="14" t="s">
        <v>117</v>
      </c>
      <c r="AP183" s="14" t="s">
        <v>55</v>
      </c>
      <c r="AQ183" s="14">
        <v>0</v>
      </c>
      <c r="AR183" s="14">
        <v>3</v>
      </c>
      <c r="AS183" s="14">
        <v>7</v>
      </c>
      <c r="AT183" s="14">
        <v>0</v>
      </c>
    </row>
    <row r="184" spans="1:46" x14ac:dyDescent="0.55000000000000004">
      <c r="A184" s="14" t="s">
        <v>70</v>
      </c>
      <c r="B184" s="14" t="s">
        <v>71</v>
      </c>
      <c r="C184" s="15" t="s">
        <v>66</v>
      </c>
      <c r="D184" s="16">
        <v>5</v>
      </c>
      <c r="E184" s="16" t="s">
        <v>433</v>
      </c>
      <c r="F184" s="14" t="s">
        <v>434</v>
      </c>
      <c r="G184" s="14">
        <v>15</v>
      </c>
      <c r="H184" s="14">
        <v>13</v>
      </c>
      <c r="I184" s="14">
        <v>0</v>
      </c>
      <c r="J184" s="14">
        <v>0</v>
      </c>
      <c r="K184" s="14">
        <f>H184-I184-J184</f>
        <v>13</v>
      </c>
      <c r="L184" s="17">
        <f t="shared" si="40"/>
        <v>0.8666666666666667</v>
      </c>
      <c r="M184" s="15">
        <v>1.676933607</v>
      </c>
      <c r="N184" s="14">
        <f t="shared" si="41"/>
        <v>3</v>
      </c>
      <c r="O184" s="17">
        <v>0.94736842099999996</v>
      </c>
      <c r="P184" s="18">
        <f t="shared" si="42"/>
        <v>2.8421052629999997</v>
      </c>
      <c r="Q184" s="14">
        <v>0</v>
      </c>
      <c r="R184" s="14">
        <v>0</v>
      </c>
      <c r="S184" s="14">
        <v>0</v>
      </c>
      <c r="T184" s="18">
        <f t="shared" si="43"/>
        <v>0</v>
      </c>
      <c r="U184" s="14">
        <v>2</v>
      </c>
      <c r="V184" s="14">
        <v>0</v>
      </c>
      <c r="W184" s="14">
        <v>0</v>
      </c>
      <c r="X184" s="18">
        <v>0.43446609424264998</v>
      </c>
      <c r="Y184" s="17">
        <f t="shared" si="44"/>
        <v>0.89384261125049003</v>
      </c>
      <c r="Z184" s="14">
        <f t="shared" si="45"/>
        <v>1</v>
      </c>
      <c r="AA184" s="14">
        <f t="shared" si="46"/>
        <v>2</v>
      </c>
      <c r="AB184" s="15" t="str">
        <f t="shared" si="47"/>
        <v>Green</v>
      </c>
      <c r="AC184" s="15" t="str">
        <f t="shared" si="48"/>
        <v>Green</v>
      </c>
      <c r="AD184" s="15" t="str">
        <f t="shared" si="49"/>
        <v>Category 2</v>
      </c>
      <c r="AE184" s="17">
        <f t="shared" si="50"/>
        <v>0.1875</v>
      </c>
      <c r="AF184" s="18">
        <f t="shared" si="51"/>
        <v>0</v>
      </c>
      <c r="AG184" s="18">
        <f t="shared" si="52"/>
        <v>2</v>
      </c>
      <c r="AH184" s="18">
        <f t="shared" si="53"/>
        <v>13.641403287789469</v>
      </c>
      <c r="AI184" s="18">
        <f t="shared" si="54"/>
        <v>1.5923608312426503</v>
      </c>
      <c r="AJ184" s="18">
        <f t="shared" si="55"/>
        <v>0.23376411903211941</v>
      </c>
      <c r="AK184" s="14" t="s">
        <v>53</v>
      </c>
      <c r="AL184" s="14">
        <v>0</v>
      </c>
      <c r="AM184" s="18">
        <f t="shared" si="56"/>
        <v>1.6808253219606213</v>
      </c>
      <c r="AN184" s="17">
        <f t="shared" si="57"/>
        <v>0.89384261125049003</v>
      </c>
      <c r="AO184" s="14" t="s">
        <v>74</v>
      </c>
      <c r="AP184" s="14" t="s">
        <v>55</v>
      </c>
      <c r="AQ184" s="14">
        <v>1</v>
      </c>
      <c r="AR184" s="14">
        <v>3</v>
      </c>
      <c r="AS184" s="14">
        <v>3</v>
      </c>
      <c r="AT184" s="14">
        <v>0</v>
      </c>
    </row>
    <row r="185" spans="1:46" x14ac:dyDescent="0.55000000000000004">
      <c r="A185" s="14" t="s">
        <v>56</v>
      </c>
      <c r="B185" s="14" t="s">
        <v>65</v>
      </c>
      <c r="C185" s="15" t="s">
        <v>78</v>
      </c>
      <c r="D185" s="16">
        <v>5</v>
      </c>
      <c r="E185" s="16" t="s">
        <v>435</v>
      </c>
      <c r="F185" s="14" t="s">
        <v>436</v>
      </c>
      <c r="G185" s="14">
        <v>11</v>
      </c>
      <c r="H185" s="14">
        <v>11</v>
      </c>
      <c r="I185" s="14">
        <v>0</v>
      </c>
      <c r="J185" s="14">
        <v>0</v>
      </c>
      <c r="K185" s="14">
        <f>H185-I185-J185</f>
        <v>11</v>
      </c>
      <c r="L185" s="17">
        <f t="shared" si="40"/>
        <v>1</v>
      </c>
      <c r="M185" s="15">
        <v>0.590006845</v>
      </c>
      <c r="N185" s="14">
        <f t="shared" si="41"/>
        <v>2</v>
      </c>
      <c r="O185" s="17">
        <v>0.83333333300000001</v>
      </c>
      <c r="P185" s="18">
        <f t="shared" si="42"/>
        <v>1.666666666</v>
      </c>
      <c r="Q185" s="14">
        <v>0</v>
      </c>
      <c r="R185" s="14">
        <v>0</v>
      </c>
      <c r="S185" s="14">
        <v>0</v>
      </c>
      <c r="T185" s="18">
        <f t="shared" si="43"/>
        <v>0</v>
      </c>
      <c r="U185" s="14">
        <v>1</v>
      </c>
      <c r="V185" s="14">
        <v>0</v>
      </c>
      <c r="W185" s="14">
        <v>0</v>
      </c>
      <c r="X185" s="18">
        <v>0.39118431641844198</v>
      </c>
      <c r="Y185" s="17">
        <f t="shared" si="44"/>
        <v>1.0250438499619596</v>
      </c>
      <c r="Z185" s="14">
        <f t="shared" si="45"/>
        <v>0</v>
      </c>
      <c r="AA185" s="14">
        <f t="shared" si="46"/>
        <v>0</v>
      </c>
      <c r="AB185" s="15" t="str">
        <f t="shared" si="47"/>
        <v>Yellow</v>
      </c>
      <c r="AC185" s="15" t="str">
        <f t="shared" si="48"/>
        <v>Yellow</v>
      </c>
      <c r="AD185" s="15" t="str">
        <f t="shared" si="49"/>
        <v>Category 1</v>
      </c>
      <c r="AE185" s="17">
        <f t="shared" si="50"/>
        <v>0.15384615384615385</v>
      </c>
      <c r="AF185" s="18">
        <f t="shared" si="51"/>
        <v>0</v>
      </c>
      <c r="AG185" s="18">
        <f t="shared" si="52"/>
        <v>1</v>
      </c>
      <c r="AH185" s="18">
        <f t="shared" si="53"/>
        <v>10.003695744378945</v>
      </c>
      <c r="AI185" s="18">
        <f t="shared" si="54"/>
        <v>-0.27548234958155804</v>
      </c>
      <c r="AJ185" s="18">
        <f t="shared" si="55"/>
        <v>-1.2717866052026134</v>
      </c>
      <c r="AK185" s="14" t="s">
        <v>53</v>
      </c>
      <c r="AL185" s="14">
        <v>0</v>
      </c>
      <c r="AM185" s="18">
        <f t="shared" si="56"/>
        <v>-0.33057881963010116</v>
      </c>
      <c r="AN185" s="17">
        <f t="shared" si="57"/>
        <v>1.0250438499619596</v>
      </c>
      <c r="AO185" s="14" t="s">
        <v>69</v>
      </c>
      <c r="AP185" s="14" t="s">
        <v>55</v>
      </c>
      <c r="AQ185" s="14">
        <v>2</v>
      </c>
      <c r="AR185" s="14">
        <v>7</v>
      </c>
      <c r="AS185" s="14">
        <v>2</v>
      </c>
      <c r="AT185" s="14">
        <v>0</v>
      </c>
    </row>
    <row r="186" spans="1:46" x14ac:dyDescent="0.55000000000000004">
      <c r="A186" s="14" t="s">
        <v>70</v>
      </c>
      <c r="B186" s="14" t="s">
        <v>126</v>
      </c>
      <c r="C186" s="15" t="s">
        <v>66</v>
      </c>
      <c r="D186" s="16">
        <v>8</v>
      </c>
      <c r="E186" s="16" t="s">
        <v>437</v>
      </c>
      <c r="F186" s="14" t="s">
        <v>438</v>
      </c>
      <c r="G186" s="14">
        <v>22</v>
      </c>
      <c r="H186" s="14">
        <v>22</v>
      </c>
      <c r="I186" s="14">
        <v>0</v>
      </c>
      <c r="J186" s="14">
        <v>0</v>
      </c>
      <c r="K186" s="14">
        <f>H186-I186-J186</f>
        <v>22</v>
      </c>
      <c r="L186" s="17">
        <f t="shared" si="40"/>
        <v>1</v>
      </c>
      <c r="M186" s="15">
        <v>1.4421172710000001</v>
      </c>
      <c r="N186" s="14">
        <f t="shared" si="41"/>
        <v>2</v>
      </c>
      <c r="O186" s="17">
        <v>0.78947368399999995</v>
      </c>
      <c r="P186" s="18">
        <f t="shared" si="42"/>
        <v>1.5789473679999999</v>
      </c>
      <c r="Q186" s="14">
        <v>0</v>
      </c>
      <c r="R186" s="14">
        <v>0</v>
      </c>
      <c r="S186" s="14">
        <v>0</v>
      </c>
      <c r="T186" s="18">
        <f t="shared" si="43"/>
        <v>0</v>
      </c>
      <c r="U186" s="14">
        <v>0</v>
      </c>
      <c r="V186" s="14">
        <v>0</v>
      </c>
      <c r="W186" s="14">
        <v>0</v>
      </c>
      <c r="X186" s="18">
        <v>2.3056822736844702</v>
      </c>
      <c r="Y186" s="17">
        <f t="shared" si="44"/>
        <v>0.96696659519616046</v>
      </c>
      <c r="Z186" s="14">
        <f t="shared" si="45"/>
        <v>0</v>
      </c>
      <c r="AA186" s="14">
        <f t="shared" si="46"/>
        <v>1</v>
      </c>
      <c r="AB186" s="15" t="str">
        <f t="shared" si="47"/>
        <v>Yellow</v>
      </c>
      <c r="AC186" s="15" t="str">
        <f t="shared" si="48"/>
        <v>Yellow</v>
      </c>
      <c r="AD186" s="15" t="str">
        <f t="shared" si="49"/>
        <v>Category 1</v>
      </c>
      <c r="AE186" s="17">
        <f t="shared" si="50"/>
        <v>8.3333333333333329E-2</v>
      </c>
      <c r="AF186" s="18">
        <f t="shared" si="51"/>
        <v>0</v>
      </c>
      <c r="AG186" s="18">
        <f t="shared" si="52"/>
        <v>0</v>
      </c>
      <c r="AH186" s="18">
        <f t="shared" si="53"/>
        <v>20.007391488757889</v>
      </c>
      <c r="AI186" s="18">
        <f t="shared" si="54"/>
        <v>0.7267349056844703</v>
      </c>
      <c r="AJ186" s="18">
        <f t="shared" si="55"/>
        <v>-1.2658736055576401</v>
      </c>
      <c r="AK186" s="14" t="s">
        <v>53</v>
      </c>
      <c r="AL186" s="14">
        <v>0</v>
      </c>
      <c r="AM186" s="18">
        <f t="shared" si="56"/>
        <v>0.92053088077913736</v>
      </c>
      <c r="AN186" s="17">
        <f t="shared" si="57"/>
        <v>0.96696659519616046</v>
      </c>
      <c r="AO186" s="14" t="s">
        <v>60</v>
      </c>
      <c r="AP186" s="14" t="s">
        <v>55</v>
      </c>
      <c r="AQ186" s="14">
        <v>3</v>
      </c>
      <c r="AR186" s="14">
        <v>3</v>
      </c>
      <c r="AS186" s="14">
        <v>2</v>
      </c>
      <c r="AT186" s="14">
        <v>0</v>
      </c>
    </row>
    <row r="187" spans="1:46" x14ac:dyDescent="0.55000000000000004">
      <c r="A187" s="14" t="s">
        <v>48</v>
      </c>
      <c r="B187" s="14" t="s">
        <v>49</v>
      </c>
      <c r="C187" s="15" t="s">
        <v>78</v>
      </c>
      <c r="D187" s="16">
        <v>6</v>
      </c>
      <c r="E187" s="16" t="s">
        <v>439</v>
      </c>
      <c r="F187" s="14" t="s">
        <v>440</v>
      </c>
      <c r="G187" s="14">
        <v>11</v>
      </c>
      <c r="H187" s="14">
        <v>12</v>
      </c>
      <c r="I187" s="14">
        <v>0</v>
      </c>
      <c r="J187" s="14">
        <v>0</v>
      </c>
      <c r="K187" s="14">
        <f>H187-I187-J187</f>
        <v>12</v>
      </c>
      <c r="L187" s="17">
        <f t="shared" si="40"/>
        <v>1.0909090909090908</v>
      </c>
      <c r="M187" s="15">
        <v>0.56820934000000001</v>
      </c>
      <c r="N187" s="14">
        <f t="shared" si="41"/>
        <v>0</v>
      </c>
      <c r="O187" s="17">
        <v>1</v>
      </c>
      <c r="P187" s="18">
        <f t="shared" si="42"/>
        <v>0</v>
      </c>
      <c r="Q187" s="14">
        <v>0</v>
      </c>
      <c r="R187" s="14">
        <v>0</v>
      </c>
      <c r="S187" s="14">
        <v>0</v>
      </c>
      <c r="T187" s="18">
        <f t="shared" si="43"/>
        <v>0</v>
      </c>
      <c r="U187" s="14">
        <v>0</v>
      </c>
      <c r="V187" s="14">
        <v>0</v>
      </c>
      <c r="W187" s="14">
        <v>0</v>
      </c>
      <c r="X187" s="18">
        <v>0.27480009564889302</v>
      </c>
      <c r="Y187" s="17">
        <f t="shared" si="44"/>
        <v>1.0659272640319188</v>
      </c>
      <c r="Z187" s="14">
        <f t="shared" si="45"/>
        <v>0</v>
      </c>
      <c r="AA187" s="14">
        <f t="shared" si="46"/>
        <v>0</v>
      </c>
      <c r="AB187" s="15" t="str">
        <f t="shared" si="47"/>
        <v>Yellow</v>
      </c>
      <c r="AC187" s="15" t="str">
        <f t="shared" si="48"/>
        <v>Yellow</v>
      </c>
      <c r="AD187" s="15" t="str">
        <f t="shared" si="49"/>
        <v>Category 1</v>
      </c>
      <c r="AE187" s="17">
        <f t="shared" si="50"/>
        <v>0</v>
      </c>
      <c r="AF187" s="18">
        <f t="shared" si="51"/>
        <v>0</v>
      </c>
      <c r="AG187" s="18">
        <f t="shared" si="52"/>
        <v>0</v>
      </c>
      <c r="AH187" s="18">
        <f t="shared" si="53"/>
        <v>10.003695744378945</v>
      </c>
      <c r="AI187" s="18">
        <f t="shared" si="54"/>
        <v>-0.72519990435110704</v>
      </c>
      <c r="AJ187" s="18">
        <f t="shared" si="55"/>
        <v>-1.7215041599721623</v>
      </c>
      <c r="AK187" s="14" t="s">
        <v>53</v>
      </c>
      <c r="AL187" s="14">
        <v>0</v>
      </c>
      <c r="AM187" s="18">
        <f t="shared" si="56"/>
        <v>-0.72519990435110704</v>
      </c>
      <c r="AN187" s="17">
        <f t="shared" si="57"/>
        <v>1.0659272640319188</v>
      </c>
      <c r="AO187" s="14" t="s">
        <v>54</v>
      </c>
      <c r="AP187" s="14" t="s">
        <v>55</v>
      </c>
      <c r="AQ187" s="14">
        <v>3</v>
      </c>
      <c r="AR187" s="14">
        <v>7</v>
      </c>
      <c r="AS187" s="14">
        <v>0</v>
      </c>
      <c r="AT187" s="14">
        <v>0</v>
      </c>
    </row>
    <row r="188" spans="1:46" x14ac:dyDescent="0.55000000000000004">
      <c r="A188" s="14" t="s">
        <v>48</v>
      </c>
      <c r="B188" s="14" t="s">
        <v>111</v>
      </c>
      <c r="C188" s="15" t="s">
        <v>78</v>
      </c>
      <c r="D188" s="16">
        <v>5</v>
      </c>
      <c r="E188" s="16" t="s">
        <v>441</v>
      </c>
      <c r="F188" s="14" t="s">
        <v>442</v>
      </c>
      <c r="G188" s="14">
        <v>9</v>
      </c>
      <c r="H188" s="14">
        <v>8</v>
      </c>
      <c r="I188" s="14">
        <v>0</v>
      </c>
      <c r="J188" s="14">
        <v>0</v>
      </c>
      <c r="K188" s="14">
        <f>H188-I188-J188</f>
        <v>8</v>
      </c>
      <c r="L188" s="17">
        <f t="shared" si="40"/>
        <v>0.88888888888888884</v>
      </c>
      <c r="M188" s="15">
        <v>0.61249633299999995</v>
      </c>
      <c r="N188" s="14">
        <f t="shared" si="41"/>
        <v>0</v>
      </c>
      <c r="O188" s="17">
        <v>1</v>
      </c>
      <c r="P188" s="18">
        <f t="shared" si="42"/>
        <v>0</v>
      </c>
      <c r="Q188" s="14">
        <v>2</v>
      </c>
      <c r="R188" s="14">
        <v>0</v>
      </c>
      <c r="S188" s="14">
        <v>0</v>
      </c>
      <c r="T188" s="18">
        <f t="shared" si="43"/>
        <v>2</v>
      </c>
      <c r="U188" s="14">
        <v>1</v>
      </c>
      <c r="V188" s="14">
        <v>0</v>
      </c>
      <c r="W188" s="14">
        <v>0</v>
      </c>
      <c r="X188" s="18">
        <v>0.397452910713678</v>
      </c>
      <c r="Y188" s="17">
        <f t="shared" si="44"/>
        <v>0.95583856547625801</v>
      </c>
      <c r="Z188" s="14">
        <f t="shared" si="45"/>
        <v>0</v>
      </c>
      <c r="AA188" s="14">
        <f t="shared" si="46"/>
        <v>1</v>
      </c>
      <c r="AB188" s="15" t="str">
        <f t="shared" si="47"/>
        <v>Green</v>
      </c>
      <c r="AC188" s="15" t="str">
        <f t="shared" si="48"/>
        <v>Yellow</v>
      </c>
      <c r="AD188" s="15" t="str">
        <f t="shared" si="49"/>
        <v>Category 2</v>
      </c>
      <c r="AE188" s="17">
        <f t="shared" si="50"/>
        <v>0</v>
      </c>
      <c r="AF188" s="18">
        <f t="shared" si="51"/>
        <v>2</v>
      </c>
      <c r="AG188" s="18">
        <f t="shared" si="52"/>
        <v>1</v>
      </c>
      <c r="AH188" s="18">
        <f t="shared" si="53"/>
        <v>8.1848419726736825</v>
      </c>
      <c r="AI188" s="18">
        <f t="shared" si="54"/>
        <v>0.397452910713678</v>
      </c>
      <c r="AJ188" s="18">
        <f t="shared" si="55"/>
        <v>-0.41770511661263948</v>
      </c>
      <c r="AK188" s="14" t="s">
        <v>53</v>
      </c>
      <c r="AL188" s="14">
        <v>0</v>
      </c>
      <c r="AM188" s="18">
        <f t="shared" si="56"/>
        <v>0.397452910713678</v>
      </c>
      <c r="AN188" s="17">
        <f t="shared" si="57"/>
        <v>0.95583856547625801</v>
      </c>
      <c r="AO188" s="14" t="s">
        <v>114</v>
      </c>
      <c r="AP188" s="14" t="s">
        <v>55</v>
      </c>
      <c r="AQ188" s="14">
        <v>1</v>
      </c>
      <c r="AR188" s="14">
        <v>7</v>
      </c>
      <c r="AS188" s="14">
        <v>0</v>
      </c>
      <c r="AT188" s="14">
        <v>0</v>
      </c>
    </row>
    <row r="189" spans="1:46" x14ac:dyDescent="0.55000000000000004">
      <c r="A189" s="14" t="s">
        <v>70</v>
      </c>
      <c r="B189" s="14" t="s">
        <v>118</v>
      </c>
      <c r="C189" s="15" t="s">
        <v>66</v>
      </c>
      <c r="D189" s="16">
        <v>7</v>
      </c>
      <c r="E189" s="16" t="s">
        <v>443</v>
      </c>
      <c r="F189" s="14" t="s">
        <v>444</v>
      </c>
      <c r="G189" s="14">
        <v>20</v>
      </c>
      <c r="H189" s="14">
        <v>16</v>
      </c>
      <c r="I189" s="14">
        <v>0</v>
      </c>
      <c r="J189" s="14">
        <v>0</v>
      </c>
      <c r="K189" s="14">
        <f t="shared" si="58"/>
        <v>16</v>
      </c>
      <c r="L189" s="17">
        <f t="shared" si="40"/>
        <v>0.8</v>
      </c>
      <c r="M189" s="15">
        <v>1.680530225</v>
      </c>
      <c r="N189" s="14">
        <f t="shared" si="41"/>
        <v>8</v>
      </c>
      <c r="O189" s="17">
        <v>0.625</v>
      </c>
      <c r="P189" s="18">
        <f t="shared" si="42"/>
        <v>5</v>
      </c>
      <c r="Q189" s="14">
        <v>1</v>
      </c>
      <c r="R189" s="14">
        <v>0</v>
      </c>
      <c r="S189" s="14">
        <v>0</v>
      </c>
      <c r="T189" s="18">
        <f t="shared" si="43"/>
        <v>0.625</v>
      </c>
      <c r="U189" s="14">
        <v>0</v>
      </c>
      <c r="V189" s="14">
        <v>0</v>
      </c>
      <c r="W189" s="14">
        <v>0</v>
      </c>
      <c r="X189" s="18">
        <v>1.75398564319872</v>
      </c>
      <c r="Y189" s="17">
        <f t="shared" si="44"/>
        <v>0.99355071784006399</v>
      </c>
      <c r="Z189" s="14">
        <f t="shared" si="45"/>
        <v>0</v>
      </c>
      <c r="AA189" s="14">
        <f t="shared" si="46"/>
        <v>1</v>
      </c>
      <c r="AB189" s="15" t="str">
        <f t="shared" si="47"/>
        <v>Red</v>
      </c>
      <c r="AC189" s="15" t="str">
        <f t="shared" si="48"/>
        <v>Yellow</v>
      </c>
      <c r="AD189" s="15" t="str">
        <f t="shared" si="49"/>
        <v>None</v>
      </c>
      <c r="AE189" s="17">
        <f t="shared" si="50"/>
        <v>0.33333333333333331</v>
      </c>
      <c r="AF189" s="18">
        <f t="shared" si="51"/>
        <v>0.625</v>
      </c>
      <c r="AG189" s="18">
        <f t="shared" si="52"/>
        <v>0</v>
      </c>
      <c r="AH189" s="18">
        <f t="shared" si="53"/>
        <v>18.188537717052625</v>
      </c>
      <c r="AI189" s="18">
        <f t="shared" si="54"/>
        <v>0.12898564319871997</v>
      </c>
      <c r="AJ189" s="18">
        <f t="shared" si="55"/>
        <v>-1.6824766397486546</v>
      </c>
      <c r="AK189" s="14" t="s">
        <v>53</v>
      </c>
      <c r="AL189" s="14">
        <v>0</v>
      </c>
      <c r="AM189" s="18">
        <f t="shared" si="56"/>
        <v>0.20637702911795194</v>
      </c>
      <c r="AN189" s="17">
        <f t="shared" si="57"/>
        <v>0.99355071784006399</v>
      </c>
      <c r="AO189" s="14" t="s">
        <v>117</v>
      </c>
      <c r="AP189" s="14" t="s">
        <v>55</v>
      </c>
      <c r="AQ189" s="14">
        <v>0</v>
      </c>
      <c r="AR189" s="14">
        <v>3</v>
      </c>
      <c r="AS189" s="14">
        <v>8</v>
      </c>
      <c r="AT189" s="14">
        <v>0</v>
      </c>
    </row>
    <row r="190" spans="1:46" x14ac:dyDescent="0.55000000000000004">
      <c r="A190" s="14" t="s">
        <v>70</v>
      </c>
      <c r="B190" s="14" t="s">
        <v>99</v>
      </c>
      <c r="C190" s="15" t="s">
        <v>78</v>
      </c>
      <c r="D190" s="16">
        <v>11</v>
      </c>
      <c r="E190" s="16" t="s">
        <v>445</v>
      </c>
      <c r="F190" s="14" t="s">
        <v>446</v>
      </c>
      <c r="G190" s="14">
        <v>36</v>
      </c>
      <c r="H190" s="14">
        <v>34</v>
      </c>
      <c r="I190" s="14">
        <v>1</v>
      </c>
      <c r="J190" s="14">
        <v>0</v>
      </c>
      <c r="K190" s="14">
        <f>H190-I190-J190</f>
        <v>33</v>
      </c>
      <c r="L190" s="17">
        <f t="shared" si="40"/>
        <v>0.91666666666666663</v>
      </c>
      <c r="M190" s="15">
        <v>1.11318524</v>
      </c>
      <c r="N190" s="14">
        <f t="shared" si="41"/>
        <v>4</v>
      </c>
      <c r="O190" s="17">
        <v>1</v>
      </c>
      <c r="P190" s="18">
        <f t="shared" si="42"/>
        <v>4</v>
      </c>
      <c r="Q190" s="14">
        <v>0</v>
      </c>
      <c r="R190" s="14">
        <v>0</v>
      </c>
      <c r="S190" s="14">
        <v>1</v>
      </c>
      <c r="T190" s="18">
        <f t="shared" si="43"/>
        <v>1</v>
      </c>
      <c r="U190" s="14">
        <v>3</v>
      </c>
      <c r="V190" s="14">
        <v>0</v>
      </c>
      <c r="W190" s="14">
        <v>0</v>
      </c>
      <c r="X190" s="18">
        <v>4.3985421799660402</v>
      </c>
      <c r="Y190" s="17">
        <f t="shared" si="44"/>
        <v>0.85004049500094336</v>
      </c>
      <c r="Z190" s="14">
        <f t="shared" si="45"/>
        <v>3</v>
      </c>
      <c r="AA190" s="14">
        <f t="shared" si="46"/>
        <v>6</v>
      </c>
      <c r="AB190" s="15" t="str">
        <f t="shared" si="47"/>
        <v>Yellow</v>
      </c>
      <c r="AC190" s="15" t="str">
        <f t="shared" si="48"/>
        <v>Green</v>
      </c>
      <c r="AD190" s="15" t="str">
        <f t="shared" si="49"/>
        <v>Category 2</v>
      </c>
      <c r="AE190" s="17">
        <f t="shared" si="50"/>
        <v>0.10810810810810811</v>
      </c>
      <c r="AF190" s="18">
        <f t="shared" si="51"/>
        <v>0</v>
      </c>
      <c r="AG190" s="18">
        <f t="shared" si="52"/>
        <v>3</v>
      </c>
      <c r="AH190" s="18">
        <f t="shared" si="53"/>
        <v>32.73936789069473</v>
      </c>
      <c r="AI190" s="18">
        <f t="shared" si="54"/>
        <v>5.3985421799660402</v>
      </c>
      <c r="AJ190" s="18">
        <f t="shared" si="55"/>
        <v>2.1379100706607703</v>
      </c>
      <c r="AK190" s="14" t="s">
        <v>53</v>
      </c>
      <c r="AL190" s="14">
        <v>0</v>
      </c>
      <c r="AM190" s="18">
        <f t="shared" si="56"/>
        <v>5.3985421799660402</v>
      </c>
      <c r="AN190" s="17">
        <f t="shared" si="57"/>
        <v>0.85004049500094336</v>
      </c>
      <c r="AO190" s="14" t="s">
        <v>117</v>
      </c>
      <c r="AP190" s="14" t="s">
        <v>125</v>
      </c>
      <c r="AQ190" s="14">
        <v>1</v>
      </c>
      <c r="AR190" s="14">
        <v>7</v>
      </c>
      <c r="AS190" s="14">
        <v>4</v>
      </c>
      <c r="AT190" s="14">
        <v>0</v>
      </c>
    </row>
    <row r="191" spans="1:46" x14ac:dyDescent="0.55000000000000004">
      <c r="A191" s="14" t="s">
        <v>70</v>
      </c>
      <c r="B191" s="14" t="s">
        <v>126</v>
      </c>
      <c r="C191" s="15" t="s">
        <v>66</v>
      </c>
      <c r="D191" s="16">
        <v>9</v>
      </c>
      <c r="E191" s="16" t="s">
        <v>447</v>
      </c>
      <c r="F191" s="14" t="s">
        <v>448</v>
      </c>
      <c r="G191" s="14">
        <v>36</v>
      </c>
      <c r="H191" s="14">
        <v>27</v>
      </c>
      <c r="I191" s="14">
        <v>0</v>
      </c>
      <c r="J191" s="14">
        <v>1</v>
      </c>
      <c r="K191" s="14">
        <f t="shared" si="58"/>
        <v>26</v>
      </c>
      <c r="L191" s="17">
        <f t="shared" si="40"/>
        <v>0.72222222222222221</v>
      </c>
      <c r="M191" s="15">
        <v>1.10652401</v>
      </c>
      <c r="N191" s="14">
        <f t="shared" si="41"/>
        <v>10</v>
      </c>
      <c r="O191" s="17">
        <v>0.86363636399999999</v>
      </c>
      <c r="P191" s="18">
        <f t="shared" si="42"/>
        <v>8.636363639999999</v>
      </c>
      <c r="Q191" s="14">
        <v>1</v>
      </c>
      <c r="R191" s="14">
        <v>0</v>
      </c>
      <c r="S191" s="14">
        <v>0</v>
      </c>
      <c r="T191" s="18">
        <f t="shared" si="43"/>
        <v>0.86363636399999999</v>
      </c>
      <c r="U191" s="14">
        <v>0</v>
      </c>
      <c r="V191" s="14">
        <v>0</v>
      </c>
      <c r="W191" s="14">
        <v>0</v>
      </c>
      <c r="X191" s="18">
        <v>2.47796233077392</v>
      </c>
      <c r="Y191" s="17">
        <f t="shared" si="44"/>
        <v>0.91727882425628005</v>
      </c>
      <c r="Z191" s="14">
        <f t="shared" si="45"/>
        <v>0</v>
      </c>
      <c r="AA191" s="14">
        <f t="shared" si="46"/>
        <v>4</v>
      </c>
      <c r="AB191" s="15" t="str">
        <f t="shared" si="47"/>
        <v>Red</v>
      </c>
      <c r="AC191" s="15" t="str">
        <f t="shared" si="48"/>
        <v>Yellow</v>
      </c>
      <c r="AD191" s="15" t="str">
        <f t="shared" si="49"/>
        <v>None</v>
      </c>
      <c r="AE191" s="17">
        <f t="shared" si="50"/>
        <v>0.27777777777777779</v>
      </c>
      <c r="AF191" s="18">
        <f t="shared" si="51"/>
        <v>0.86363636399999999</v>
      </c>
      <c r="AG191" s="18">
        <f t="shared" si="52"/>
        <v>0</v>
      </c>
      <c r="AH191" s="18">
        <f t="shared" si="53"/>
        <v>32.73936789069473</v>
      </c>
      <c r="AI191" s="18">
        <f t="shared" si="54"/>
        <v>2.977962326773921</v>
      </c>
      <c r="AJ191" s="18">
        <f t="shared" si="55"/>
        <v>-0.28266978253134889</v>
      </c>
      <c r="AK191" s="14" t="s">
        <v>53</v>
      </c>
      <c r="AL191" s="14">
        <v>0</v>
      </c>
      <c r="AM191" s="18">
        <f t="shared" si="56"/>
        <v>3.4481669032337332</v>
      </c>
      <c r="AN191" s="17">
        <f t="shared" si="57"/>
        <v>0.91727882425628005</v>
      </c>
      <c r="AO191" s="14" t="s">
        <v>74</v>
      </c>
      <c r="AP191" s="14" t="s">
        <v>55</v>
      </c>
      <c r="AQ191" s="14">
        <v>0</v>
      </c>
      <c r="AR191" s="14">
        <v>3</v>
      </c>
      <c r="AS191" s="14">
        <v>10</v>
      </c>
      <c r="AT191" s="14">
        <v>0</v>
      </c>
    </row>
    <row r="192" spans="1:46" x14ac:dyDescent="0.55000000000000004">
      <c r="A192" s="14" t="s">
        <v>48</v>
      </c>
      <c r="B192" s="14" t="s">
        <v>49</v>
      </c>
      <c r="C192" s="15" t="s">
        <v>66</v>
      </c>
      <c r="D192" s="16">
        <v>6</v>
      </c>
      <c r="E192" s="16" t="s">
        <v>449</v>
      </c>
      <c r="F192" s="14" t="s">
        <v>450</v>
      </c>
      <c r="G192" s="14">
        <v>15</v>
      </c>
      <c r="H192" s="14">
        <v>11</v>
      </c>
      <c r="I192" s="14">
        <v>0</v>
      </c>
      <c r="J192" s="14">
        <v>0</v>
      </c>
      <c r="K192" s="14">
        <f t="shared" si="58"/>
        <v>11</v>
      </c>
      <c r="L192" s="17">
        <f t="shared" si="40"/>
        <v>0.73333333333333328</v>
      </c>
      <c r="M192" s="15">
        <v>1.6982787029999999</v>
      </c>
      <c r="N192" s="14">
        <f t="shared" si="41"/>
        <v>9</v>
      </c>
      <c r="O192" s="17">
        <v>0.41176470599999998</v>
      </c>
      <c r="P192" s="18">
        <f t="shared" si="42"/>
        <v>3.7058823539999999</v>
      </c>
      <c r="Q192" s="14">
        <v>0</v>
      </c>
      <c r="R192" s="14">
        <v>0</v>
      </c>
      <c r="S192" s="14">
        <v>0</v>
      </c>
      <c r="T192" s="18">
        <f t="shared" si="43"/>
        <v>0</v>
      </c>
      <c r="U192" s="14">
        <v>0</v>
      </c>
      <c r="V192" s="14">
        <v>0</v>
      </c>
      <c r="W192" s="14">
        <v>0</v>
      </c>
      <c r="X192" s="18">
        <v>0.86931670379925097</v>
      </c>
      <c r="Y192" s="17">
        <f t="shared" si="44"/>
        <v>0.92243771001338326</v>
      </c>
      <c r="Z192" s="14">
        <f t="shared" si="45"/>
        <v>0</v>
      </c>
      <c r="AA192" s="14">
        <f t="shared" si="46"/>
        <v>3</v>
      </c>
      <c r="AB192" s="15" t="str">
        <f t="shared" si="47"/>
        <v>Red</v>
      </c>
      <c r="AC192" s="15" t="str">
        <f t="shared" si="48"/>
        <v>Yellow</v>
      </c>
      <c r="AD192" s="15" t="str">
        <f t="shared" si="49"/>
        <v>None</v>
      </c>
      <c r="AE192" s="17">
        <f t="shared" si="50"/>
        <v>0.45</v>
      </c>
      <c r="AF192" s="18">
        <f t="shared" si="51"/>
        <v>0</v>
      </c>
      <c r="AG192" s="18">
        <f t="shared" si="52"/>
        <v>0</v>
      </c>
      <c r="AH192" s="18">
        <f t="shared" si="53"/>
        <v>13.641403287789469</v>
      </c>
      <c r="AI192" s="18">
        <f t="shared" si="54"/>
        <v>1.163434349799251</v>
      </c>
      <c r="AJ192" s="18">
        <f t="shared" si="55"/>
        <v>-0.19516236241127982</v>
      </c>
      <c r="AK192" s="14" t="s">
        <v>53</v>
      </c>
      <c r="AL192" s="14">
        <v>0</v>
      </c>
      <c r="AM192" s="18">
        <f t="shared" si="56"/>
        <v>2.8254834201337573</v>
      </c>
      <c r="AN192" s="17">
        <f t="shared" si="57"/>
        <v>0.92243771001338326</v>
      </c>
      <c r="AO192" s="14" t="s">
        <v>110</v>
      </c>
      <c r="AP192" s="14" t="s">
        <v>55</v>
      </c>
      <c r="AQ192" s="14">
        <v>0</v>
      </c>
      <c r="AR192" s="14">
        <v>3</v>
      </c>
      <c r="AS192" s="14">
        <v>9</v>
      </c>
      <c r="AT192" s="14">
        <v>0</v>
      </c>
    </row>
    <row r="193" spans="1:46" x14ac:dyDescent="0.55000000000000004">
      <c r="A193" s="14" t="s">
        <v>48</v>
      </c>
      <c r="B193" s="14" t="s">
        <v>141</v>
      </c>
      <c r="C193" s="15" t="s">
        <v>78</v>
      </c>
      <c r="D193" s="16">
        <v>7</v>
      </c>
      <c r="E193" s="16" t="s">
        <v>451</v>
      </c>
      <c r="F193" s="14" t="s">
        <v>418</v>
      </c>
      <c r="G193" s="14">
        <v>13</v>
      </c>
      <c r="H193" s="14">
        <v>12</v>
      </c>
      <c r="I193" s="14">
        <v>0</v>
      </c>
      <c r="J193" s="14">
        <v>0</v>
      </c>
      <c r="K193" s="14">
        <f>H193-I193-J193</f>
        <v>12</v>
      </c>
      <c r="L193" s="17">
        <f t="shared" si="40"/>
        <v>0.92307692307692313</v>
      </c>
      <c r="M193" s="15">
        <v>0.84188911700000002</v>
      </c>
      <c r="N193" s="14">
        <f t="shared" si="41"/>
        <v>3</v>
      </c>
      <c r="O193" s="17">
        <v>0.76923076899999998</v>
      </c>
      <c r="P193" s="18">
        <f t="shared" si="42"/>
        <v>2.3076923069999999</v>
      </c>
      <c r="Q193" s="14">
        <v>0</v>
      </c>
      <c r="R193" s="14">
        <v>0</v>
      </c>
      <c r="S193" s="14">
        <v>0</v>
      </c>
      <c r="T193" s="18">
        <f t="shared" si="43"/>
        <v>0</v>
      </c>
      <c r="U193" s="14">
        <v>0</v>
      </c>
      <c r="V193" s="14">
        <v>0</v>
      </c>
      <c r="W193" s="14">
        <v>0</v>
      </c>
      <c r="X193" s="18">
        <v>0.22013872998188</v>
      </c>
      <c r="Y193" s="17">
        <f t="shared" si="44"/>
        <v>1.0836579674629323</v>
      </c>
      <c r="Z193" s="14">
        <f t="shared" si="45"/>
        <v>0</v>
      </c>
      <c r="AA193" s="14">
        <f t="shared" si="46"/>
        <v>0</v>
      </c>
      <c r="AB193" s="15" t="str">
        <f t="shared" si="47"/>
        <v>Yellow</v>
      </c>
      <c r="AC193" s="15" t="str">
        <f t="shared" si="48"/>
        <v>Yellow</v>
      </c>
      <c r="AD193" s="15" t="str">
        <f t="shared" si="49"/>
        <v>Category 1</v>
      </c>
      <c r="AE193" s="17">
        <f t="shared" si="50"/>
        <v>0.2</v>
      </c>
      <c r="AF193" s="18">
        <f t="shared" si="51"/>
        <v>0</v>
      </c>
      <c r="AG193" s="18">
        <f t="shared" si="52"/>
        <v>0</v>
      </c>
      <c r="AH193" s="18">
        <f t="shared" si="53"/>
        <v>11.822549516084207</v>
      </c>
      <c r="AI193" s="18">
        <f t="shared" si="54"/>
        <v>-1.0875535770181199</v>
      </c>
      <c r="AJ193" s="18">
        <f t="shared" si="55"/>
        <v>-2.2650040609339133</v>
      </c>
      <c r="AK193" s="14" t="s">
        <v>53</v>
      </c>
      <c r="AL193" s="14">
        <v>0</v>
      </c>
      <c r="AM193" s="18">
        <f t="shared" si="56"/>
        <v>-1.4138196505477019</v>
      </c>
      <c r="AN193" s="17">
        <f t="shared" si="57"/>
        <v>1.0836579674629323</v>
      </c>
      <c r="AO193" s="14" t="s">
        <v>114</v>
      </c>
      <c r="AP193" s="14" t="s">
        <v>55</v>
      </c>
      <c r="AQ193" s="14">
        <v>1</v>
      </c>
      <c r="AR193" s="14">
        <v>7</v>
      </c>
      <c r="AS193" s="14">
        <v>3</v>
      </c>
      <c r="AT193" s="14">
        <v>0</v>
      </c>
    </row>
    <row r="194" spans="1:46" x14ac:dyDescent="0.55000000000000004">
      <c r="A194" s="14" t="s">
        <v>56</v>
      </c>
      <c r="B194" s="14" t="s">
        <v>177</v>
      </c>
      <c r="C194" s="15" t="s">
        <v>66</v>
      </c>
      <c r="D194" s="16">
        <v>8</v>
      </c>
      <c r="E194" s="16" t="s">
        <v>452</v>
      </c>
      <c r="F194" s="14" t="s">
        <v>453</v>
      </c>
      <c r="G194" s="14">
        <v>22</v>
      </c>
      <c r="H194" s="14">
        <v>19</v>
      </c>
      <c r="I194" s="14">
        <v>0</v>
      </c>
      <c r="J194" s="14">
        <v>0</v>
      </c>
      <c r="K194" s="14">
        <f>H194-I194-J194</f>
        <v>19</v>
      </c>
      <c r="L194" s="17">
        <f t="shared" si="40"/>
        <v>0.86363636363636365</v>
      </c>
      <c r="M194" s="15">
        <v>1.556841516</v>
      </c>
      <c r="N194" s="14">
        <f t="shared" si="41"/>
        <v>5</v>
      </c>
      <c r="O194" s="17">
        <v>0.78571428600000004</v>
      </c>
      <c r="P194" s="18">
        <f t="shared" si="42"/>
        <v>3.9285714300000003</v>
      </c>
      <c r="Q194" s="14">
        <v>1</v>
      </c>
      <c r="R194" s="14">
        <v>0</v>
      </c>
      <c r="S194" s="14">
        <v>0</v>
      </c>
      <c r="T194" s="18">
        <f t="shared" si="43"/>
        <v>0.78571428600000004</v>
      </c>
      <c r="U194" s="14">
        <v>0</v>
      </c>
      <c r="V194" s="14">
        <v>0</v>
      </c>
      <c r="W194" s="14">
        <v>0</v>
      </c>
      <c r="X194" s="18">
        <v>2.32746280522157</v>
      </c>
      <c r="Y194" s="17">
        <f t="shared" si="44"/>
        <v>0.97212831412629253</v>
      </c>
      <c r="Z194" s="14">
        <f t="shared" si="45"/>
        <v>0</v>
      </c>
      <c r="AA194" s="14">
        <f t="shared" si="46"/>
        <v>1</v>
      </c>
      <c r="AB194" s="15" t="str">
        <f t="shared" si="47"/>
        <v>Green</v>
      </c>
      <c r="AC194" s="15" t="str">
        <f t="shared" si="48"/>
        <v>Yellow</v>
      </c>
      <c r="AD194" s="15" t="str">
        <f t="shared" si="49"/>
        <v>Category 2</v>
      </c>
      <c r="AE194" s="17">
        <f t="shared" si="50"/>
        <v>0.20833333333333334</v>
      </c>
      <c r="AF194" s="18">
        <f t="shared" si="51"/>
        <v>0.78571428600000004</v>
      </c>
      <c r="AG194" s="18">
        <f t="shared" si="52"/>
        <v>0</v>
      </c>
      <c r="AH194" s="18">
        <f t="shared" si="53"/>
        <v>20.007391488757889</v>
      </c>
      <c r="AI194" s="18">
        <f t="shared" si="54"/>
        <v>0.61317708922156955</v>
      </c>
      <c r="AJ194" s="18">
        <f t="shared" si="55"/>
        <v>-1.379431422020541</v>
      </c>
      <c r="AK194" s="14" t="s">
        <v>53</v>
      </c>
      <c r="AL194" s="14">
        <v>0</v>
      </c>
      <c r="AM194" s="18">
        <f t="shared" si="56"/>
        <v>0.78040720418003129</v>
      </c>
      <c r="AN194" s="17">
        <f t="shared" si="57"/>
        <v>0.97212831412629253</v>
      </c>
      <c r="AO194" s="14" t="s">
        <v>60</v>
      </c>
      <c r="AP194" s="14" t="s">
        <v>55</v>
      </c>
      <c r="AQ194" s="14">
        <v>1</v>
      </c>
      <c r="AR194" s="14">
        <v>3</v>
      </c>
      <c r="AS194" s="14">
        <v>5</v>
      </c>
      <c r="AT194" s="14">
        <v>0</v>
      </c>
    </row>
    <row r="195" spans="1:46" x14ac:dyDescent="0.55000000000000004">
      <c r="A195" s="14" t="s">
        <v>56</v>
      </c>
      <c r="B195" s="14" t="s">
        <v>65</v>
      </c>
      <c r="C195" s="15" t="s">
        <v>50</v>
      </c>
      <c r="D195" s="16">
        <v>12</v>
      </c>
      <c r="E195" s="16" t="s">
        <v>454</v>
      </c>
      <c r="F195" s="14" t="s">
        <v>455</v>
      </c>
      <c r="G195" s="14">
        <v>226</v>
      </c>
      <c r="H195" s="14">
        <v>129</v>
      </c>
      <c r="I195" s="14">
        <v>1</v>
      </c>
      <c r="J195" s="14">
        <v>0</v>
      </c>
      <c r="K195" s="14">
        <f t="shared" si="58"/>
        <v>128</v>
      </c>
      <c r="L195" s="17">
        <f t="shared" si="40"/>
        <v>0.5663716814159292</v>
      </c>
      <c r="M195" s="15">
        <v>2.0399094400000002</v>
      </c>
      <c r="N195" s="14">
        <f t="shared" si="41"/>
        <v>111</v>
      </c>
      <c r="O195" s="17">
        <v>0.37142857099999999</v>
      </c>
      <c r="P195" s="18">
        <f t="shared" si="42"/>
        <v>41.228571381000002</v>
      </c>
      <c r="Q195" s="14">
        <v>4</v>
      </c>
      <c r="R195" s="14">
        <v>0</v>
      </c>
      <c r="S195" s="14">
        <v>0</v>
      </c>
      <c r="T195" s="18">
        <f t="shared" si="43"/>
        <v>1.4857142839999999</v>
      </c>
      <c r="U195" s="14">
        <v>0</v>
      </c>
      <c r="V195" s="14">
        <v>0</v>
      </c>
      <c r="W195" s="14">
        <v>0</v>
      </c>
      <c r="X195" s="18">
        <v>41.341171711147403</v>
      </c>
      <c r="Y195" s="17">
        <f t="shared" si="44"/>
        <v>0.57244740687545392</v>
      </c>
      <c r="Z195" s="14">
        <f t="shared" si="45"/>
        <v>206</v>
      </c>
      <c r="AA195" s="14">
        <f t="shared" si="46"/>
        <v>261</v>
      </c>
      <c r="AB195" s="15" t="str">
        <f t="shared" si="47"/>
        <v>Red</v>
      </c>
      <c r="AC195" s="15" t="str">
        <f t="shared" si="48"/>
        <v>Red</v>
      </c>
      <c r="AD195" s="15" t="str">
        <f t="shared" si="49"/>
        <v>None</v>
      </c>
      <c r="AE195" s="17">
        <f t="shared" si="50"/>
        <v>0.46443514644351463</v>
      </c>
      <c r="AF195" s="18">
        <f t="shared" si="51"/>
        <v>1.4857142839999999</v>
      </c>
      <c r="AG195" s="18">
        <f t="shared" si="52"/>
        <v>0</v>
      </c>
      <c r="AH195" s="18">
        <f t="shared" si="53"/>
        <v>205.53047620269467</v>
      </c>
      <c r="AI195" s="18">
        <f t="shared" si="54"/>
        <v>96.626886046147405</v>
      </c>
      <c r="AJ195" s="18">
        <f t="shared" si="55"/>
        <v>76.157362248842077</v>
      </c>
      <c r="AK195" s="14" t="s">
        <v>53</v>
      </c>
      <c r="AL195" s="14">
        <v>0</v>
      </c>
      <c r="AM195" s="18">
        <f t="shared" si="56"/>
        <v>260.14930888595376</v>
      </c>
      <c r="AN195" s="17">
        <f t="shared" si="57"/>
        <v>0.57244740687545392</v>
      </c>
      <c r="AO195" s="14" t="s">
        <v>69</v>
      </c>
      <c r="AP195" s="14" t="s">
        <v>55</v>
      </c>
      <c r="AQ195" s="14">
        <v>0</v>
      </c>
      <c r="AR195" s="14">
        <v>9</v>
      </c>
      <c r="AS195" s="14">
        <v>111</v>
      </c>
      <c r="AT195" s="14">
        <v>0</v>
      </c>
    </row>
    <row r="196" spans="1:46" x14ac:dyDescent="0.55000000000000004">
      <c r="A196" s="14" t="s">
        <v>48</v>
      </c>
      <c r="B196" s="14" t="s">
        <v>111</v>
      </c>
      <c r="C196" s="15" t="s">
        <v>50</v>
      </c>
      <c r="D196" s="16">
        <v>12</v>
      </c>
      <c r="E196" s="16" t="s">
        <v>456</v>
      </c>
      <c r="F196" s="14" t="s">
        <v>457</v>
      </c>
      <c r="G196" s="14">
        <v>161</v>
      </c>
      <c r="H196" s="14">
        <v>123</v>
      </c>
      <c r="I196" s="14">
        <v>0</v>
      </c>
      <c r="J196" s="14">
        <v>0</v>
      </c>
      <c r="K196" s="14">
        <f t="shared" si="58"/>
        <v>123</v>
      </c>
      <c r="L196" s="17">
        <f t="shared" si="40"/>
        <v>0.7639751552795031</v>
      </c>
      <c r="M196" s="15">
        <v>1.5892821189999999</v>
      </c>
      <c r="N196" s="14">
        <f t="shared" si="41"/>
        <v>30</v>
      </c>
      <c r="O196" s="17">
        <v>0.77272727299999999</v>
      </c>
      <c r="P196" s="18">
        <f t="shared" si="42"/>
        <v>23.181818190000001</v>
      </c>
      <c r="Q196" s="14">
        <v>6</v>
      </c>
      <c r="R196" s="14">
        <v>0</v>
      </c>
      <c r="S196" s="14">
        <v>0</v>
      </c>
      <c r="T196" s="18">
        <f t="shared" si="43"/>
        <v>4.6363636379999997</v>
      </c>
      <c r="U196" s="14">
        <v>5</v>
      </c>
      <c r="V196" s="14">
        <v>0</v>
      </c>
      <c r="W196" s="14">
        <v>0</v>
      </c>
      <c r="X196" s="18">
        <v>15.6833088830079</v>
      </c>
      <c r="Y196" s="17">
        <f t="shared" si="44"/>
        <v>0.80829113630429883</v>
      </c>
      <c r="Z196" s="14">
        <f t="shared" si="45"/>
        <v>22</v>
      </c>
      <c r="AA196" s="14">
        <f t="shared" si="46"/>
        <v>40</v>
      </c>
      <c r="AB196" s="15" t="str">
        <f t="shared" si="47"/>
        <v>Red</v>
      </c>
      <c r="AC196" s="15" t="str">
        <f t="shared" si="48"/>
        <v>Green</v>
      </c>
      <c r="AD196" s="15" t="str">
        <f t="shared" si="49"/>
        <v>None</v>
      </c>
      <c r="AE196" s="17">
        <f t="shared" si="50"/>
        <v>0.19607843137254902</v>
      </c>
      <c r="AF196" s="18">
        <f t="shared" si="51"/>
        <v>4.6363636379999997</v>
      </c>
      <c r="AG196" s="18">
        <f t="shared" si="52"/>
        <v>5</v>
      </c>
      <c r="AH196" s="18">
        <f t="shared" si="53"/>
        <v>146.41772862227364</v>
      </c>
      <c r="AI196" s="18">
        <f t="shared" si="54"/>
        <v>30.8651270550079</v>
      </c>
      <c r="AJ196" s="18">
        <f t="shared" si="55"/>
        <v>16.282855677281542</v>
      </c>
      <c r="AK196" s="14" t="s">
        <v>53</v>
      </c>
      <c r="AL196" s="14">
        <v>0</v>
      </c>
      <c r="AM196" s="18">
        <f t="shared" si="56"/>
        <v>39.943105586500891</v>
      </c>
      <c r="AN196" s="17">
        <f t="shared" si="57"/>
        <v>0.80829113630429883</v>
      </c>
      <c r="AO196" s="14" t="s">
        <v>114</v>
      </c>
      <c r="AP196" s="14" t="s">
        <v>55</v>
      </c>
      <c r="AQ196" s="14">
        <v>0</v>
      </c>
      <c r="AR196" s="14">
        <v>2</v>
      </c>
      <c r="AS196" s="14">
        <v>30</v>
      </c>
      <c r="AT196" s="14">
        <v>0</v>
      </c>
    </row>
    <row r="197" spans="1:46" x14ac:dyDescent="0.55000000000000004">
      <c r="A197" s="14" t="s">
        <v>70</v>
      </c>
      <c r="B197" s="14" t="s">
        <v>126</v>
      </c>
      <c r="C197" s="15" t="s">
        <v>78</v>
      </c>
      <c r="D197" s="16">
        <v>5</v>
      </c>
      <c r="E197" s="16" t="s">
        <v>458</v>
      </c>
      <c r="F197" s="14" t="s">
        <v>459</v>
      </c>
      <c r="G197" s="14">
        <v>11</v>
      </c>
      <c r="H197" s="14">
        <v>7</v>
      </c>
      <c r="I197" s="14">
        <v>0</v>
      </c>
      <c r="J197" s="14">
        <v>1</v>
      </c>
      <c r="K197" s="14">
        <f t="shared" si="58"/>
        <v>6</v>
      </c>
      <c r="L197" s="17">
        <f t="shared" si="40"/>
        <v>0.54545454545454541</v>
      </c>
      <c r="M197" s="15">
        <v>0.55487109300000004</v>
      </c>
      <c r="N197" s="14">
        <f t="shared" si="41"/>
        <v>5</v>
      </c>
      <c r="O197" s="17">
        <v>0.9</v>
      </c>
      <c r="P197" s="18">
        <f t="shared" si="42"/>
        <v>4.5</v>
      </c>
      <c r="Q197" s="14">
        <v>0</v>
      </c>
      <c r="R197" s="14">
        <v>0</v>
      </c>
      <c r="S197" s="14">
        <v>0</v>
      </c>
      <c r="T197" s="18">
        <f t="shared" si="43"/>
        <v>0</v>
      </c>
      <c r="U197" s="14">
        <v>1</v>
      </c>
      <c r="V197" s="14">
        <v>0</v>
      </c>
      <c r="W197" s="14">
        <v>0</v>
      </c>
      <c r="X197" s="18">
        <v>0.22748740348386501</v>
      </c>
      <c r="Y197" s="17">
        <f t="shared" si="44"/>
        <v>0.84295569059237596</v>
      </c>
      <c r="Z197" s="14">
        <f t="shared" si="45"/>
        <v>1</v>
      </c>
      <c r="AA197" s="14">
        <f t="shared" si="46"/>
        <v>2</v>
      </c>
      <c r="AB197" s="15" t="str">
        <f t="shared" si="47"/>
        <v>Red</v>
      </c>
      <c r="AC197" s="15" t="str">
        <f t="shared" si="48"/>
        <v>Green</v>
      </c>
      <c r="AD197" s="15" t="str">
        <f t="shared" si="49"/>
        <v>None</v>
      </c>
      <c r="AE197" s="17">
        <f t="shared" si="50"/>
        <v>0.45454545454545453</v>
      </c>
      <c r="AF197" s="18">
        <f t="shared" si="51"/>
        <v>0</v>
      </c>
      <c r="AG197" s="18">
        <f t="shared" si="52"/>
        <v>1</v>
      </c>
      <c r="AH197" s="18">
        <f t="shared" si="53"/>
        <v>10.003695744378945</v>
      </c>
      <c r="AI197" s="18">
        <f t="shared" si="54"/>
        <v>1.727487403483865</v>
      </c>
      <c r="AJ197" s="18">
        <f t="shared" si="55"/>
        <v>0.73118314786280969</v>
      </c>
      <c r="AK197" s="14" t="s">
        <v>53</v>
      </c>
      <c r="AL197" s="14">
        <v>0</v>
      </c>
      <c r="AM197" s="18">
        <f t="shared" si="56"/>
        <v>1.9194304483154054</v>
      </c>
      <c r="AN197" s="17">
        <f t="shared" si="57"/>
        <v>0.84295569059237596</v>
      </c>
      <c r="AO197" s="14" t="s">
        <v>74</v>
      </c>
      <c r="AP197" s="14" t="s">
        <v>55</v>
      </c>
      <c r="AQ197" s="14">
        <v>0</v>
      </c>
      <c r="AR197" s="14">
        <v>7</v>
      </c>
      <c r="AS197" s="14">
        <v>6</v>
      </c>
      <c r="AT197" s="14">
        <v>1</v>
      </c>
    </row>
    <row r="198" spans="1:46" x14ac:dyDescent="0.55000000000000004">
      <c r="A198" s="14" t="s">
        <v>48</v>
      </c>
      <c r="B198" s="14" t="s">
        <v>111</v>
      </c>
      <c r="C198" s="15" t="s">
        <v>78</v>
      </c>
      <c r="D198" s="16">
        <v>8</v>
      </c>
      <c r="E198" s="16" t="s">
        <v>460</v>
      </c>
      <c r="F198" s="14" t="s">
        <v>461</v>
      </c>
      <c r="G198" s="14">
        <v>24</v>
      </c>
      <c r="H198" s="14">
        <v>16</v>
      </c>
      <c r="I198" s="14">
        <v>0</v>
      </c>
      <c r="J198" s="14">
        <v>0</v>
      </c>
      <c r="K198" s="14">
        <f t="shared" si="58"/>
        <v>16</v>
      </c>
      <c r="L198" s="17">
        <f t="shared" si="40"/>
        <v>0.66666666666666663</v>
      </c>
      <c r="M198" s="15">
        <v>1.1165216259999999</v>
      </c>
      <c r="N198" s="14">
        <f t="shared" si="41"/>
        <v>5</v>
      </c>
      <c r="O198" s="17">
        <v>0.875</v>
      </c>
      <c r="P198" s="18">
        <f t="shared" si="42"/>
        <v>4.375</v>
      </c>
      <c r="Q198" s="14">
        <v>1</v>
      </c>
      <c r="R198" s="14">
        <v>0</v>
      </c>
      <c r="S198" s="14">
        <v>0</v>
      </c>
      <c r="T198" s="18">
        <f t="shared" si="43"/>
        <v>0.875</v>
      </c>
      <c r="U198" s="14">
        <v>1</v>
      </c>
      <c r="V198" s="14">
        <v>0</v>
      </c>
      <c r="W198" s="14">
        <v>0</v>
      </c>
      <c r="X198" s="18">
        <v>1.4884835386348101</v>
      </c>
      <c r="Y198" s="17">
        <f t="shared" si="44"/>
        <v>0.78172985255688288</v>
      </c>
      <c r="Z198" s="14">
        <f t="shared" si="45"/>
        <v>4</v>
      </c>
      <c r="AA198" s="14">
        <f t="shared" si="46"/>
        <v>6</v>
      </c>
      <c r="AB198" s="15" t="str">
        <f t="shared" si="47"/>
        <v>Red</v>
      </c>
      <c r="AC198" s="15" t="str">
        <f t="shared" si="48"/>
        <v>Red</v>
      </c>
      <c r="AD198" s="15" t="str">
        <f t="shared" si="49"/>
        <v>None</v>
      </c>
      <c r="AE198" s="17">
        <f t="shared" si="50"/>
        <v>0.23809523809523808</v>
      </c>
      <c r="AF198" s="18">
        <f t="shared" si="51"/>
        <v>0.875</v>
      </c>
      <c r="AG198" s="18">
        <f t="shared" si="52"/>
        <v>1</v>
      </c>
      <c r="AH198" s="18">
        <f t="shared" si="53"/>
        <v>21.826245260463153</v>
      </c>
      <c r="AI198" s="18">
        <f t="shared" si="54"/>
        <v>5.2384835386348101</v>
      </c>
      <c r="AJ198" s="18">
        <f t="shared" si="55"/>
        <v>3.0647287990979635</v>
      </c>
      <c r="AK198" s="14" t="s">
        <v>53</v>
      </c>
      <c r="AL198" s="14">
        <v>0</v>
      </c>
      <c r="AM198" s="18">
        <f t="shared" si="56"/>
        <v>5.9868383298683545</v>
      </c>
      <c r="AN198" s="17">
        <f t="shared" si="57"/>
        <v>0.78172985255688288</v>
      </c>
      <c r="AO198" s="14" t="s">
        <v>114</v>
      </c>
      <c r="AP198" s="14" t="s">
        <v>55</v>
      </c>
      <c r="AQ198" s="14">
        <v>0</v>
      </c>
      <c r="AR198" s="14">
        <v>7</v>
      </c>
      <c r="AS198" s="14">
        <v>5</v>
      </c>
      <c r="AT198" s="14">
        <v>0</v>
      </c>
    </row>
    <row r="199" spans="1:46" x14ac:dyDescent="0.55000000000000004">
      <c r="A199" s="14" t="s">
        <v>48</v>
      </c>
      <c r="B199" s="14" t="s">
        <v>111</v>
      </c>
      <c r="C199" s="15" t="s">
        <v>78</v>
      </c>
      <c r="D199" s="16">
        <v>7</v>
      </c>
      <c r="E199" s="16" t="s">
        <v>462</v>
      </c>
      <c r="F199" s="14" t="s">
        <v>463</v>
      </c>
      <c r="G199" s="14">
        <v>13</v>
      </c>
      <c r="H199" s="14">
        <v>13</v>
      </c>
      <c r="I199" s="14">
        <v>0</v>
      </c>
      <c r="J199" s="14">
        <v>0</v>
      </c>
      <c r="K199" s="14">
        <f>H199-I199-J199</f>
        <v>13</v>
      </c>
      <c r="L199" s="17">
        <f t="shared" si="40"/>
        <v>1</v>
      </c>
      <c r="M199" s="15">
        <v>2.0797399040000002</v>
      </c>
      <c r="N199" s="14">
        <f t="shared" si="41"/>
        <v>2</v>
      </c>
      <c r="O199" s="17">
        <v>0.5</v>
      </c>
      <c r="P199" s="18">
        <f t="shared" si="42"/>
        <v>1</v>
      </c>
      <c r="Q199" s="14">
        <v>0</v>
      </c>
      <c r="R199" s="14">
        <v>0</v>
      </c>
      <c r="S199" s="14">
        <v>0</v>
      </c>
      <c r="T199" s="18">
        <f t="shared" si="43"/>
        <v>0</v>
      </c>
      <c r="U199" s="14">
        <v>0</v>
      </c>
      <c r="V199" s="14">
        <v>0</v>
      </c>
      <c r="W199" s="14">
        <v>0</v>
      </c>
      <c r="X199" s="18">
        <v>0.75479876522023104</v>
      </c>
      <c r="Y199" s="17">
        <f t="shared" si="44"/>
        <v>1.0188616334445977</v>
      </c>
      <c r="Z199" s="14">
        <f t="shared" si="45"/>
        <v>0</v>
      </c>
      <c r="AA199" s="14">
        <f t="shared" si="46"/>
        <v>0</v>
      </c>
      <c r="AB199" s="15" t="str">
        <f t="shared" si="47"/>
        <v>Yellow</v>
      </c>
      <c r="AC199" s="15" t="str">
        <f t="shared" si="48"/>
        <v>Yellow</v>
      </c>
      <c r="AD199" s="15" t="str">
        <f t="shared" si="49"/>
        <v>Category 1</v>
      </c>
      <c r="AE199" s="17">
        <f t="shared" si="50"/>
        <v>0.13333333333333333</v>
      </c>
      <c r="AF199" s="18">
        <f t="shared" si="51"/>
        <v>0</v>
      </c>
      <c r="AG199" s="18">
        <f t="shared" si="52"/>
        <v>0</v>
      </c>
      <c r="AH199" s="18">
        <f t="shared" si="53"/>
        <v>11.822549516084207</v>
      </c>
      <c r="AI199" s="18">
        <f t="shared" si="54"/>
        <v>-0.24520123477976896</v>
      </c>
      <c r="AJ199" s="18">
        <f t="shared" si="55"/>
        <v>-1.4226517186955621</v>
      </c>
      <c r="AK199" s="14" t="s">
        <v>53</v>
      </c>
      <c r="AL199" s="14">
        <v>0</v>
      </c>
      <c r="AM199" s="18">
        <f t="shared" si="56"/>
        <v>-0.49040246955953792</v>
      </c>
      <c r="AN199" s="17">
        <f t="shared" si="57"/>
        <v>1.0188616334445977</v>
      </c>
      <c r="AO199" s="14" t="s">
        <v>114</v>
      </c>
      <c r="AP199" s="14" t="s">
        <v>55</v>
      </c>
      <c r="AQ199" s="14">
        <v>2</v>
      </c>
      <c r="AR199" s="14">
        <v>7</v>
      </c>
      <c r="AS199" s="14">
        <v>2</v>
      </c>
      <c r="AT199" s="14">
        <v>0</v>
      </c>
    </row>
    <row r="200" spans="1:46" x14ac:dyDescent="0.55000000000000004">
      <c r="A200" s="14" t="s">
        <v>70</v>
      </c>
      <c r="B200" s="14" t="s">
        <v>202</v>
      </c>
      <c r="C200" s="15" t="s">
        <v>66</v>
      </c>
      <c r="D200" s="16">
        <v>8</v>
      </c>
      <c r="E200" s="16" t="s">
        <v>464</v>
      </c>
      <c r="F200" s="14" t="s">
        <v>465</v>
      </c>
      <c r="G200" s="14">
        <v>30</v>
      </c>
      <c r="H200" s="14">
        <v>20</v>
      </c>
      <c r="I200" s="14">
        <v>0</v>
      </c>
      <c r="J200" s="14">
        <v>0</v>
      </c>
      <c r="K200" s="14">
        <f t="shared" ref="K200:K262" si="59">H200-I200-J200</f>
        <v>20</v>
      </c>
      <c r="L200" s="17">
        <f t="shared" ref="L200:L263" si="60">K200/G200</f>
        <v>0.66666666666666663</v>
      </c>
      <c r="M200" s="15">
        <v>1.833715827</v>
      </c>
      <c r="N200" s="14">
        <f t="shared" ref="N200:N263" si="61">AS200-AT200</f>
        <v>15</v>
      </c>
      <c r="O200" s="17">
        <v>0.73913043499999997</v>
      </c>
      <c r="P200" s="18">
        <f t="shared" ref="P200:P263" si="62">N200*O200</f>
        <v>11.086956525</v>
      </c>
      <c r="Q200" s="14">
        <v>0</v>
      </c>
      <c r="R200" s="14">
        <v>0</v>
      </c>
      <c r="S200" s="14">
        <v>0</v>
      </c>
      <c r="T200" s="18">
        <f t="shared" ref="T200:T263" si="63">(((Q200+R200)*O200))+S200</f>
        <v>0</v>
      </c>
      <c r="U200" s="14">
        <v>1</v>
      </c>
      <c r="V200" s="14">
        <v>0</v>
      </c>
      <c r="W200" s="14">
        <v>0</v>
      </c>
      <c r="X200" s="18">
        <v>2.93696401920129</v>
      </c>
      <c r="Y200" s="17">
        <f t="shared" ref="Y200:Y263" si="64">(K200+P200+T200-U200-V200-W200-X200)/G200</f>
        <v>0.90499975019329026</v>
      </c>
      <c r="Z200" s="14">
        <f t="shared" ref="Z200:Z263" si="65">IF((((G200*$Y$6)-K200-P200-T200+U200+V200+W200+X200)/O200)&gt;0,ROUNDUP((((G200*$Y$6)-K200-P200-T200+U200+V200+W200+X200)/O200),0),0)</f>
        <v>1</v>
      </c>
      <c r="AA200" s="14">
        <f t="shared" ref="AA200:AA263" si="66">IF(((G200-K200-P200-T200+U200+V200+W200+X200)/O200)&gt;0,ROUNDUP(((G200-K200-P200-T200+U200+V200+W200+X200)/O200),0),0)</f>
        <v>4</v>
      </c>
      <c r="AB200" s="15" t="str">
        <f t="shared" ref="AB200:AB263" si="67">IF($L200&lt;=(0.85-0.05),"Red",IF($L200&gt;=(0.85+0.05),"Yellow","Green"))</f>
        <v>Red</v>
      </c>
      <c r="AC200" s="15" t="str">
        <f t="shared" ref="AC200:AC263" si="68">IF($Y200&lt;=(0.85-0.05),"Red",IF($Y200&gt;=(0.85+0.05),"Yellow","Green"))</f>
        <v>Yellow</v>
      </c>
      <c r="AD200" s="15" t="str">
        <f t="shared" ref="AD200:AD263" si="69">IF((AND(L200&gt;0.9,Y200&gt;0.9)),"Category 1",IF((AND(L200&gt;0.85,Y200&gt;0.85)),"Category 2","None"))</f>
        <v>None</v>
      </c>
      <c r="AE200" s="17">
        <f t="shared" ref="AE200:AE263" si="70">N200/(K200+N200)</f>
        <v>0.42857142857142855</v>
      </c>
      <c r="AF200" s="18">
        <f t="shared" ref="AF200:AF263" si="71">(Q200+R200)*O200</f>
        <v>0</v>
      </c>
      <c r="AG200" s="18">
        <f t="shared" ref="AG200:AG263" si="72">U200+V200+W200</f>
        <v>1</v>
      </c>
      <c r="AH200" s="18">
        <f t="shared" ref="AH200:AH263" si="73">G200*$Y$6</f>
        <v>27.282806575578938</v>
      </c>
      <c r="AI200" s="18">
        <f t="shared" ref="AI200:AI263" si="74">G200-K200-P200-T200+U200+V200+W200+X200</f>
        <v>2.8500074942012903</v>
      </c>
      <c r="AJ200" s="18">
        <f t="shared" ref="AJ200:AJ263" si="75">(G200*$Y$6)-K200-P200-T200+U200+V200+W200+X200</f>
        <v>0.13281406978022847</v>
      </c>
      <c r="AK200" s="14" t="s">
        <v>53</v>
      </c>
      <c r="AL200" s="14">
        <v>0</v>
      </c>
      <c r="AM200" s="18">
        <f t="shared" ref="AM200:AM263" si="76">(((G200-K200-P200-T200+U200+V200+W200+X200)/O200)-AL200)</f>
        <v>3.8558924910206009</v>
      </c>
      <c r="AN200" s="17">
        <f t="shared" ref="AN200:AN263" si="77">(K200+P200+T200-U200-V200-W200-X200+(AL200*O200))/G200</f>
        <v>0.90499975019329026</v>
      </c>
      <c r="AO200" s="14" t="s">
        <v>74</v>
      </c>
      <c r="AP200" s="14" t="s">
        <v>55</v>
      </c>
      <c r="AQ200" s="14">
        <v>0</v>
      </c>
      <c r="AR200" s="14">
        <v>3</v>
      </c>
      <c r="AS200" s="14">
        <v>15</v>
      </c>
      <c r="AT200" s="14">
        <v>0</v>
      </c>
    </row>
    <row r="201" spans="1:46" x14ac:dyDescent="0.55000000000000004">
      <c r="A201" s="14" t="s">
        <v>70</v>
      </c>
      <c r="B201" s="14" t="s">
        <v>99</v>
      </c>
      <c r="C201" s="15" t="s">
        <v>78</v>
      </c>
      <c r="D201" s="16">
        <v>6</v>
      </c>
      <c r="E201" s="16" t="s">
        <v>466</v>
      </c>
      <c r="F201" s="14" t="s">
        <v>467</v>
      </c>
      <c r="G201" s="14">
        <v>15</v>
      </c>
      <c r="H201" s="14">
        <v>13</v>
      </c>
      <c r="I201" s="14">
        <v>0</v>
      </c>
      <c r="J201" s="14">
        <v>0</v>
      </c>
      <c r="K201" s="14">
        <f>H201-I201-J201</f>
        <v>13</v>
      </c>
      <c r="L201" s="17">
        <f t="shared" si="60"/>
        <v>0.8666666666666667</v>
      </c>
      <c r="M201" s="15">
        <v>1.011635866</v>
      </c>
      <c r="N201" s="14">
        <f t="shared" si="61"/>
        <v>3</v>
      </c>
      <c r="O201" s="17">
        <v>0.93333333299999999</v>
      </c>
      <c r="P201" s="18">
        <f t="shared" si="62"/>
        <v>2.7999999989999997</v>
      </c>
      <c r="Q201" s="14">
        <v>0</v>
      </c>
      <c r="R201" s="14">
        <v>0</v>
      </c>
      <c r="S201" s="14">
        <v>0</v>
      </c>
      <c r="T201" s="18">
        <f t="shared" si="63"/>
        <v>0</v>
      </c>
      <c r="U201" s="14">
        <v>0</v>
      </c>
      <c r="V201" s="14">
        <v>0</v>
      </c>
      <c r="W201" s="14">
        <v>0</v>
      </c>
      <c r="X201" s="18">
        <v>0.39200145142338999</v>
      </c>
      <c r="Y201" s="17">
        <f t="shared" si="64"/>
        <v>1.027199903171774</v>
      </c>
      <c r="Z201" s="14">
        <f t="shared" si="65"/>
        <v>0</v>
      </c>
      <c r="AA201" s="14">
        <f t="shared" si="66"/>
        <v>0</v>
      </c>
      <c r="AB201" s="15" t="str">
        <f t="shared" si="67"/>
        <v>Green</v>
      </c>
      <c r="AC201" s="15" t="str">
        <f t="shared" si="68"/>
        <v>Yellow</v>
      </c>
      <c r="AD201" s="15" t="str">
        <f t="shared" si="69"/>
        <v>Category 2</v>
      </c>
      <c r="AE201" s="17">
        <f t="shared" si="70"/>
        <v>0.1875</v>
      </c>
      <c r="AF201" s="18">
        <f t="shared" si="71"/>
        <v>0</v>
      </c>
      <c r="AG201" s="18">
        <f t="shared" si="72"/>
        <v>0</v>
      </c>
      <c r="AH201" s="18">
        <f t="shared" si="73"/>
        <v>13.641403287789469</v>
      </c>
      <c r="AI201" s="18">
        <f t="shared" si="74"/>
        <v>-0.40799854757660975</v>
      </c>
      <c r="AJ201" s="18">
        <f t="shared" si="75"/>
        <v>-1.7665952597871406</v>
      </c>
      <c r="AK201" s="14" t="s">
        <v>53</v>
      </c>
      <c r="AL201" s="14">
        <v>0</v>
      </c>
      <c r="AM201" s="18">
        <f t="shared" si="76"/>
        <v>-0.43714130113106092</v>
      </c>
      <c r="AN201" s="17">
        <f t="shared" si="77"/>
        <v>1.027199903171774</v>
      </c>
      <c r="AO201" s="14" t="s">
        <v>102</v>
      </c>
      <c r="AP201" s="14" t="s">
        <v>55</v>
      </c>
      <c r="AQ201" s="14">
        <v>1</v>
      </c>
      <c r="AR201" s="14">
        <v>7</v>
      </c>
      <c r="AS201" s="14">
        <v>3</v>
      </c>
      <c r="AT201" s="14">
        <v>0</v>
      </c>
    </row>
    <row r="202" spans="1:46" x14ac:dyDescent="0.55000000000000004">
      <c r="A202" s="14" t="s">
        <v>48</v>
      </c>
      <c r="B202" s="14" t="s">
        <v>141</v>
      </c>
      <c r="C202" s="15" t="s">
        <v>78</v>
      </c>
      <c r="D202" s="16">
        <v>5</v>
      </c>
      <c r="E202" s="16" t="s">
        <v>468</v>
      </c>
      <c r="F202" s="14" t="s">
        <v>469</v>
      </c>
      <c r="G202" s="14">
        <v>18</v>
      </c>
      <c r="H202" s="14">
        <v>15</v>
      </c>
      <c r="I202" s="14">
        <v>1</v>
      </c>
      <c r="J202" s="14">
        <v>0</v>
      </c>
      <c r="K202" s="14">
        <f t="shared" si="59"/>
        <v>14</v>
      </c>
      <c r="L202" s="17">
        <f t="shared" si="60"/>
        <v>0.77777777777777779</v>
      </c>
      <c r="M202" s="15">
        <v>0.90102669400000002</v>
      </c>
      <c r="N202" s="14">
        <f t="shared" si="61"/>
        <v>4</v>
      </c>
      <c r="O202" s="17">
        <v>0.76923076899999998</v>
      </c>
      <c r="P202" s="18">
        <f t="shared" si="62"/>
        <v>3.0769230759999999</v>
      </c>
      <c r="Q202" s="14">
        <v>0</v>
      </c>
      <c r="R202" s="14">
        <v>0</v>
      </c>
      <c r="S202" s="14">
        <v>1</v>
      </c>
      <c r="T202" s="18">
        <f t="shared" si="63"/>
        <v>1</v>
      </c>
      <c r="U202" s="14">
        <v>0</v>
      </c>
      <c r="V202" s="14">
        <v>0</v>
      </c>
      <c r="W202" s="14">
        <v>0</v>
      </c>
      <c r="X202" s="18">
        <v>1.0028781243751801</v>
      </c>
      <c r="Y202" s="17">
        <f t="shared" si="64"/>
        <v>0.94855805286804562</v>
      </c>
      <c r="Z202" s="14">
        <f t="shared" si="65"/>
        <v>0</v>
      </c>
      <c r="AA202" s="14">
        <f t="shared" si="66"/>
        <v>2</v>
      </c>
      <c r="AB202" s="15" t="str">
        <f t="shared" si="67"/>
        <v>Red</v>
      </c>
      <c r="AC202" s="15" t="str">
        <f t="shared" si="68"/>
        <v>Yellow</v>
      </c>
      <c r="AD202" s="15" t="str">
        <f t="shared" si="69"/>
        <v>None</v>
      </c>
      <c r="AE202" s="17">
        <f t="shared" si="70"/>
        <v>0.22222222222222221</v>
      </c>
      <c r="AF202" s="18">
        <f t="shared" si="71"/>
        <v>0</v>
      </c>
      <c r="AG202" s="18">
        <f t="shared" si="72"/>
        <v>0</v>
      </c>
      <c r="AH202" s="18">
        <f t="shared" si="73"/>
        <v>16.369683945347365</v>
      </c>
      <c r="AI202" s="18">
        <f t="shared" si="74"/>
        <v>0.92595504837518017</v>
      </c>
      <c r="AJ202" s="18">
        <f t="shared" si="75"/>
        <v>-0.70436100627745479</v>
      </c>
      <c r="AK202" s="14" t="s">
        <v>53</v>
      </c>
      <c r="AL202" s="14">
        <v>0</v>
      </c>
      <c r="AM202" s="18">
        <f t="shared" si="76"/>
        <v>1.2037415632488566</v>
      </c>
      <c r="AN202" s="17">
        <f t="shared" si="77"/>
        <v>0.94855805286804562</v>
      </c>
      <c r="AO202" s="14" t="s">
        <v>114</v>
      </c>
      <c r="AP202" s="14" t="s">
        <v>55</v>
      </c>
      <c r="AQ202" s="14">
        <v>0</v>
      </c>
      <c r="AR202" s="14">
        <v>7</v>
      </c>
      <c r="AS202" s="14">
        <v>4</v>
      </c>
      <c r="AT202" s="14">
        <v>0</v>
      </c>
    </row>
    <row r="203" spans="1:46" x14ac:dyDescent="0.55000000000000004">
      <c r="A203" s="14" t="s">
        <v>70</v>
      </c>
      <c r="B203" s="14" t="s">
        <v>118</v>
      </c>
      <c r="C203" s="15" t="s">
        <v>78</v>
      </c>
      <c r="D203" s="16">
        <v>12</v>
      </c>
      <c r="E203" s="16" t="s">
        <v>470</v>
      </c>
      <c r="F203" s="14" t="s">
        <v>471</v>
      </c>
      <c r="G203" s="14">
        <v>68</v>
      </c>
      <c r="H203" s="14">
        <v>50</v>
      </c>
      <c r="I203" s="14">
        <v>0</v>
      </c>
      <c r="J203" s="14">
        <v>0</v>
      </c>
      <c r="K203" s="14">
        <f t="shared" si="59"/>
        <v>50</v>
      </c>
      <c r="L203" s="17">
        <f t="shared" si="60"/>
        <v>0.73529411764705888</v>
      </c>
      <c r="M203" s="15">
        <v>1.8321821920000001</v>
      </c>
      <c r="N203" s="14">
        <f t="shared" si="61"/>
        <v>16</v>
      </c>
      <c r="O203" s="17">
        <v>0.73333333300000003</v>
      </c>
      <c r="P203" s="18">
        <f t="shared" si="62"/>
        <v>11.733333328000001</v>
      </c>
      <c r="Q203" s="14">
        <v>7</v>
      </c>
      <c r="R203" s="14">
        <v>0</v>
      </c>
      <c r="S203" s="14">
        <v>0</v>
      </c>
      <c r="T203" s="18">
        <f t="shared" si="63"/>
        <v>5.1333333310000002</v>
      </c>
      <c r="U203" s="14">
        <v>0</v>
      </c>
      <c r="V203" s="14">
        <v>0</v>
      </c>
      <c r="W203" s="14">
        <v>0</v>
      </c>
      <c r="X203" s="18">
        <v>8.5394012400896706</v>
      </c>
      <c r="Y203" s="17">
        <f t="shared" si="64"/>
        <v>0.85775390321926959</v>
      </c>
      <c r="Z203" s="14">
        <f t="shared" si="65"/>
        <v>5</v>
      </c>
      <c r="AA203" s="14">
        <f t="shared" si="66"/>
        <v>14</v>
      </c>
      <c r="AB203" s="15" t="str">
        <f t="shared" si="67"/>
        <v>Red</v>
      </c>
      <c r="AC203" s="15" t="str">
        <f t="shared" si="68"/>
        <v>Green</v>
      </c>
      <c r="AD203" s="15" t="str">
        <f t="shared" si="69"/>
        <v>None</v>
      </c>
      <c r="AE203" s="17">
        <f t="shared" si="70"/>
        <v>0.24242424242424243</v>
      </c>
      <c r="AF203" s="18">
        <f t="shared" si="71"/>
        <v>5.1333333310000002</v>
      </c>
      <c r="AG203" s="18">
        <f t="shared" si="72"/>
        <v>0</v>
      </c>
      <c r="AH203" s="18">
        <f t="shared" si="73"/>
        <v>61.841028237978932</v>
      </c>
      <c r="AI203" s="18">
        <f t="shared" si="74"/>
        <v>9.6727345810896708</v>
      </c>
      <c r="AJ203" s="18">
        <f t="shared" si="75"/>
        <v>3.5137628190686021</v>
      </c>
      <c r="AK203" s="14" t="s">
        <v>53</v>
      </c>
      <c r="AL203" s="14">
        <v>0</v>
      </c>
      <c r="AM203" s="18">
        <f t="shared" si="76"/>
        <v>13.19009261657232</v>
      </c>
      <c r="AN203" s="17">
        <f t="shared" si="77"/>
        <v>0.85775390321926959</v>
      </c>
      <c r="AO203" s="14" t="s">
        <v>117</v>
      </c>
      <c r="AP203" s="14" t="s">
        <v>125</v>
      </c>
      <c r="AQ203" s="14">
        <v>0</v>
      </c>
      <c r="AR203" s="14">
        <v>7</v>
      </c>
      <c r="AS203" s="14">
        <v>16</v>
      </c>
      <c r="AT203" s="14">
        <v>0</v>
      </c>
    </row>
    <row r="204" spans="1:46" x14ac:dyDescent="0.55000000000000004">
      <c r="A204" s="14" t="s">
        <v>56</v>
      </c>
      <c r="B204" s="14" t="s">
        <v>83</v>
      </c>
      <c r="C204" s="15" t="s">
        <v>66</v>
      </c>
      <c r="D204" s="16">
        <v>8</v>
      </c>
      <c r="E204" s="16" t="s">
        <v>472</v>
      </c>
      <c r="F204" s="14" t="s">
        <v>473</v>
      </c>
      <c r="G204" s="14">
        <v>28</v>
      </c>
      <c r="H204" s="14">
        <v>22</v>
      </c>
      <c r="I204" s="14">
        <v>0</v>
      </c>
      <c r="J204" s="14">
        <v>0</v>
      </c>
      <c r="K204" s="14">
        <f t="shared" si="59"/>
        <v>22</v>
      </c>
      <c r="L204" s="17">
        <f t="shared" si="60"/>
        <v>0.7857142857142857</v>
      </c>
      <c r="M204" s="15">
        <v>2.1529463010000001</v>
      </c>
      <c r="N204" s="14">
        <f t="shared" si="61"/>
        <v>12</v>
      </c>
      <c r="O204" s="17">
        <v>0.62857142899999996</v>
      </c>
      <c r="P204" s="18">
        <f t="shared" si="62"/>
        <v>7.5428571479999995</v>
      </c>
      <c r="Q204" s="14">
        <v>0</v>
      </c>
      <c r="R204" s="14">
        <v>0</v>
      </c>
      <c r="S204" s="14">
        <v>0</v>
      </c>
      <c r="T204" s="18">
        <f t="shared" si="63"/>
        <v>0</v>
      </c>
      <c r="U204" s="14">
        <v>0</v>
      </c>
      <c r="V204" s="14">
        <v>0</v>
      </c>
      <c r="W204" s="14">
        <v>0</v>
      </c>
      <c r="X204" s="18">
        <v>5.2084372190377204</v>
      </c>
      <c r="Y204" s="17">
        <f t="shared" si="64"/>
        <v>0.86908642603436714</v>
      </c>
      <c r="Z204" s="14">
        <f t="shared" si="65"/>
        <v>2</v>
      </c>
      <c r="AA204" s="14">
        <f t="shared" si="66"/>
        <v>6</v>
      </c>
      <c r="AB204" s="15" t="str">
        <f t="shared" si="67"/>
        <v>Red</v>
      </c>
      <c r="AC204" s="15" t="str">
        <f t="shared" si="68"/>
        <v>Green</v>
      </c>
      <c r="AD204" s="15" t="str">
        <f t="shared" si="69"/>
        <v>None</v>
      </c>
      <c r="AE204" s="17">
        <f t="shared" si="70"/>
        <v>0.35294117647058826</v>
      </c>
      <c r="AF204" s="18">
        <f t="shared" si="71"/>
        <v>0</v>
      </c>
      <c r="AG204" s="18">
        <f t="shared" si="72"/>
        <v>0</v>
      </c>
      <c r="AH204" s="18">
        <f t="shared" si="73"/>
        <v>25.463952803873678</v>
      </c>
      <c r="AI204" s="18">
        <f t="shared" si="74"/>
        <v>3.6655800710377209</v>
      </c>
      <c r="AJ204" s="18">
        <f t="shared" si="75"/>
        <v>1.1295328749113986</v>
      </c>
      <c r="AK204" s="14" t="s">
        <v>53</v>
      </c>
      <c r="AL204" s="14">
        <v>0</v>
      </c>
      <c r="AM204" s="18">
        <f t="shared" si="76"/>
        <v>5.8316046544930078</v>
      </c>
      <c r="AN204" s="17">
        <f t="shared" si="77"/>
        <v>0.86908642603436714</v>
      </c>
      <c r="AO204" s="14" t="s">
        <v>69</v>
      </c>
      <c r="AP204" s="14" t="s">
        <v>55</v>
      </c>
      <c r="AQ204" s="14">
        <v>0</v>
      </c>
      <c r="AR204" s="14">
        <v>3</v>
      </c>
      <c r="AS204" s="14">
        <v>12</v>
      </c>
      <c r="AT204" s="14">
        <v>0</v>
      </c>
    </row>
    <row r="205" spans="1:46" x14ac:dyDescent="0.55000000000000004">
      <c r="A205" s="14" t="s">
        <v>56</v>
      </c>
      <c r="B205" s="14" t="s">
        <v>177</v>
      </c>
      <c r="C205" s="15" t="s">
        <v>78</v>
      </c>
      <c r="D205" s="16">
        <v>5</v>
      </c>
      <c r="E205" s="16" t="s">
        <v>474</v>
      </c>
      <c r="F205" s="14" t="s">
        <v>475</v>
      </c>
      <c r="G205" s="14">
        <v>11</v>
      </c>
      <c r="H205" s="14">
        <v>12</v>
      </c>
      <c r="I205" s="14">
        <v>0</v>
      </c>
      <c r="J205" s="14">
        <v>0</v>
      </c>
      <c r="K205" s="14">
        <f t="shared" ref="K205:K210" si="78">H205-I205-J205</f>
        <v>12</v>
      </c>
      <c r="L205" s="17">
        <f t="shared" si="60"/>
        <v>1.0909090909090908</v>
      </c>
      <c r="M205" s="15">
        <v>0.51947116299999996</v>
      </c>
      <c r="N205" s="14">
        <f t="shared" si="61"/>
        <v>0</v>
      </c>
      <c r="O205" s="17">
        <v>0.95</v>
      </c>
      <c r="P205" s="18">
        <f t="shared" si="62"/>
        <v>0</v>
      </c>
      <c r="Q205" s="14">
        <v>0</v>
      </c>
      <c r="R205" s="14">
        <v>0</v>
      </c>
      <c r="S205" s="14">
        <v>0</v>
      </c>
      <c r="T205" s="18">
        <f t="shared" si="63"/>
        <v>0</v>
      </c>
      <c r="U205" s="14">
        <v>0</v>
      </c>
      <c r="V205" s="14">
        <v>0</v>
      </c>
      <c r="W205" s="14">
        <v>0</v>
      </c>
      <c r="X205" s="18">
        <v>0.41268077892781202</v>
      </c>
      <c r="Y205" s="17">
        <f t="shared" si="64"/>
        <v>1.053392656461108</v>
      </c>
      <c r="Z205" s="14">
        <f t="shared" si="65"/>
        <v>0</v>
      </c>
      <c r="AA205" s="14">
        <f t="shared" si="66"/>
        <v>0</v>
      </c>
      <c r="AB205" s="15" t="str">
        <f t="shared" si="67"/>
        <v>Yellow</v>
      </c>
      <c r="AC205" s="15" t="str">
        <f t="shared" si="68"/>
        <v>Yellow</v>
      </c>
      <c r="AD205" s="15" t="str">
        <f t="shared" si="69"/>
        <v>Category 1</v>
      </c>
      <c r="AE205" s="17">
        <f t="shared" si="70"/>
        <v>0</v>
      </c>
      <c r="AF205" s="18">
        <f t="shared" si="71"/>
        <v>0</v>
      </c>
      <c r="AG205" s="18">
        <f t="shared" si="72"/>
        <v>0</v>
      </c>
      <c r="AH205" s="18">
        <f t="shared" si="73"/>
        <v>10.003695744378945</v>
      </c>
      <c r="AI205" s="18">
        <f t="shared" si="74"/>
        <v>-0.58731922107218804</v>
      </c>
      <c r="AJ205" s="18">
        <f t="shared" si="75"/>
        <v>-1.5836234766932433</v>
      </c>
      <c r="AK205" s="14" t="s">
        <v>53</v>
      </c>
      <c r="AL205" s="14">
        <v>0</v>
      </c>
      <c r="AM205" s="18">
        <f t="shared" si="76"/>
        <v>-0.61823075902335589</v>
      </c>
      <c r="AN205" s="17">
        <f t="shared" si="77"/>
        <v>1.053392656461108</v>
      </c>
      <c r="AO205" s="14" t="s">
        <v>60</v>
      </c>
      <c r="AP205" s="14" t="s">
        <v>55</v>
      </c>
      <c r="AQ205" s="14">
        <v>3</v>
      </c>
      <c r="AR205" s="14">
        <v>7</v>
      </c>
      <c r="AS205" s="14">
        <v>0</v>
      </c>
      <c r="AT205" s="14">
        <v>0</v>
      </c>
    </row>
    <row r="206" spans="1:46" x14ac:dyDescent="0.55000000000000004">
      <c r="A206" s="14" t="s">
        <v>56</v>
      </c>
      <c r="B206" s="14" t="s">
        <v>177</v>
      </c>
      <c r="C206" s="15" t="s">
        <v>50</v>
      </c>
      <c r="D206" s="16">
        <v>9</v>
      </c>
      <c r="E206" s="16" t="s">
        <v>476</v>
      </c>
      <c r="F206" s="14" t="s">
        <v>477</v>
      </c>
      <c r="G206" s="14">
        <v>36</v>
      </c>
      <c r="H206" s="14">
        <v>36</v>
      </c>
      <c r="I206" s="14">
        <v>0</v>
      </c>
      <c r="J206" s="14">
        <v>0</v>
      </c>
      <c r="K206" s="14">
        <f t="shared" si="78"/>
        <v>36</v>
      </c>
      <c r="L206" s="17">
        <f t="shared" si="60"/>
        <v>1</v>
      </c>
      <c r="M206" s="15">
        <v>1.4678986999999999</v>
      </c>
      <c r="N206" s="14">
        <f t="shared" si="61"/>
        <v>6</v>
      </c>
      <c r="O206" s="17">
        <v>0.869565217</v>
      </c>
      <c r="P206" s="18">
        <f t="shared" si="62"/>
        <v>5.2173913020000002</v>
      </c>
      <c r="Q206" s="14">
        <v>0</v>
      </c>
      <c r="R206" s="14">
        <v>0</v>
      </c>
      <c r="S206" s="14">
        <v>0</v>
      </c>
      <c r="T206" s="18">
        <f t="shared" si="63"/>
        <v>0</v>
      </c>
      <c r="U206" s="14">
        <v>0</v>
      </c>
      <c r="V206" s="14">
        <v>0</v>
      </c>
      <c r="W206" s="14">
        <v>0</v>
      </c>
      <c r="X206" s="18">
        <v>2.80142878702509</v>
      </c>
      <c r="Y206" s="17">
        <f t="shared" si="64"/>
        <v>1.0671100698604143</v>
      </c>
      <c r="Z206" s="14">
        <f t="shared" si="65"/>
        <v>0</v>
      </c>
      <c r="AA206" s="14">
        <f t="shared" si="66"/>
        <v>0</v>
      </c>
      <c r="AB206" s="15" t="str">
        <f t="shared" si="67"/>
        <v>Yellow</v>
      </c>
      <c r="AC206" s="15" t="str">
        <f t="shared" si="68"/>
        <v>Yellow</v>
      </c>
      <c r="AD206" s="15" t="str">
        <f t="shared" si="69"/>
        <v>Category 1</v>
      </c>
      <c r="AE206" s="17">
        <f t="shared" si="70"/>
        <v>0.14285714285714285</v>
      </c>
      <c r="AF206" s="18">
        <f t="shared" si="71"/>
        <v>0</v>
      </c>
      <c r="AG206" s="18">
        <f t="shared" si="72"/>
        <v>0</v>
      </c>
      <c r="AH206" s="18">
        <f t="shared" si="73"/>
        <v>32.73936789069473</v>
      </c>
      <c r="AI206" s="18">
        <f t="shared" si="74"/>
        <v>-2.4159625149749102</v>
      </c>
      <c r="AJ206" s="18">
        <f t="shared" si="75"/>
        <v>-5.6765946242801792</v>
      </c>
      <c r="AK206" s="14" t="s">
        <v>53</v>
      </c>
      <c r="AL206" s="14">
        <v>0</v>
      </c>
      <c r="AM206" s="18">
        <f t="shared" si="76"/>
        <v>-2.7783568934714071</v>
      </c>
      <c r="AN206" s="17">
        <f t="shared" si="77"/>
        <v>1.0671100698604143</v>
      </c>
      <c r="AO206" s="14" t="s">
        <v>60</v>
      </c>
      <c r="AP206" s="14" t="s">
        <v>55</v>
      </c>
      <c r="AQ206" s="14">
        <v>6</v>
      </c>
      <c r="AR206" s="14">
        <v>2</v>
      </c>
      <c r="AS206" s="14">
        <v>6</v>
      </c>
      <c r="AT206" s="14">
        <v>0</v>
      </c>
    </row>
    <row r="207" spans="1:46" x14ac:dyDescent="0.55000000000000004">
      <c r="A207" s="14" t="s">
        <v>48</v>
      </c>
      <c r="B207" s="14" t="s">
        <v>75</v>
      </c>
      <c r="C207" s="15" t="s">
        <v>50</v>
      </c>
      <c r="D207" s="16">
        <v>11</v>
      </c>
      <c r="E207" s="16" t="s">
        <v>478</v>
      </c>
      <c r="F207" s="14" t="s">
        <v>479</v>
      </c>
      <c r="G207" s="14">
        <v>60</v>
      </c>
      <c r="H207" s="14">
        <v>55</v>
      </c>
      <c r="I207" s="14">
        <v>1</v>
      </c>
      <c r="J207" s="14">
        <v>0</v>
      </c>
      <c r="K207" s="14">
        <f t="shared" si="78"/>
        <v>54</v>
      </c>
      <c r="L207" s="17">
        <f t="shared" si="60"/>
        <v>0.9</v>
      </c>
      <c r="M207" s="15">
        <v>1.1694117989999999</v>
      </c>
      <c r="N207" s="14">
        <f t="shared" si="61"/>
        <v>9</v>
      </c>
      <c r="O207" s="17">
        <v>0.90384615400000001</v>
      </c>
      <c r="P207" s="18">
        <f t="shared" si="62"/>
        <v>8.1346153860000001</v>
      </c>
      <c r="Q207" s="14">
        <v>0</v>
      </c>
      <c r="R207" s="14">
        <v>0</v>
      </c>
      <c r="S207" s="14">
        <v>2</v>
      </c>
      <c r="T207" s="18">
        <f t="shared" si="63"/>
        <v>2</v>
      </c>
      <c r="U207" s="14">
        <v>6</v>
      </c>
      <c r="V207" s="14">
        <v>0</v>
      </c>
      <c r="W207" s="14">
        <v>1</v>
      </c>
      <c r="X207" s="18">
        <v>5.1437765052830198</v>
      </c>
      <c r="Y207" s="17">
        <f t="shared" si="64"/>
        <v>0.86651398134528312</v>
      </c>
      <c r="Z207" s="14">
        <f t="shared" si="65"/>
        <v>3</v>
      </c>
      <c r="AA207" s="14">
        <f t="shared" si="66"/>
        <v>9</v>
      </c>
      <c r="AB207" s="15" t="str">
        <f t="shared" si="67"/>
        <v>Yellow</v>
      </c>
      <c r="AC207" s="15" t="str">
        <f t="shared" si="68"/>
        <v>Green</v>
      </c>
      <c r="AD207" s="15" t="str">
        <f t="shared" si="69"/>
        <v>Category 2</v>
      </c>
      <c r="AE207" s="17">
        <f t="shared" si="70"/>
        <v>0.14285714285714285</v>
      </c>
      <c r="AF207" s="18">
        <f t="shared" si="71"/>
        <v>0</v>
      </c>
      <c r="AG207" s="18">
        <f t="shared" si="72"/>
        <v>7</v>
      </c>
      <c r="AH207" s="18">
        <f t="shared" si="73"/>
        <v>54.565613151157876</v>
      </c>
      <c r="AI207" s="18">
        <f t="shared" si="74"/>
        <v>8.0091611192830197</v>
      </c>
      <c r="AJ207" s="18">
        <f t="shared" si="75"/>
        <v>2.574774270440896</v>
      </c>
      <c r="AK207" s="14" t="s">
        <v>53</v>
      </c>
      <c r="AL207" s="14">
        <v>0</v>
      </c>
      <c r="AM207" s="18">
        <f t="shared" si="76"/>
        <v>8.8611995347197325</v>
      </c>
      <c r="AN207" s="17">
        <f t="shared" si="77"/>
        <v>0.86651398134528312</v>
      </c>
      <c r="AO207" s="14" t="s">
        <v>114</v>
      </c>
      <c r="AP207" s="14" t="s">
        <v>55</v>
      </c>
      <c r="AQ207" s="14">
        <v>1</v>
      </c>
      <c r="AR207" s="14">
        <v>2</v>
      </c>
      <c r="AS207" s="14">
        <v>9</v>
      </c>
      <c r="AT207" s="14">
        <v>0</v>
      </c>
    </row>
    <row r="208" spans="1:46" x14ac:dyDescent="0.55000000000000004">
      <c r="A208" s="14" t="s">
        <v>48</v>
      </c>
      <c r="B208" s="14" t="s">
        <v>49</v>
      </c>
      <c r="C208" s="15" t="s">
        <v>50</v>
      </c>
      <c r="D208" s="16">
        <v>9</v>
      </c>
      <c r="E208" s="16" t="s">
        <v>480</v>
      </c>
      <c r="F208" s="14" t="s">
        <v>481</v>
      </c>
      <c r="G208" s="14">
        <v>26</v>
      </c>
      <c r="H208" s="14">
        <v>28</v>
      </c>
      <c r="I208" s="14">
        <v>1</v>
      </c>
      <c r="J208" s="14">
        <v>0</v>
      </c>
      <c r="K208" s="14">
        <f t="shared" si="78"/>
        <v>27</v>
      </c>
      <c r="L208" s="17">
        <f t="shared" si="60"/>
        <v>1.0384615384615385</v>
      </c>
      <c r="M208" s="15">
        <v>1.443303673</v>
      </c>
      <c r="N208" s="14">
        <f t="shared" si="61"/>
        <v>5</v>
      </c>
      <c r="O208" s="17">
        <v>0.52173913000000005</v>
      </c>
      <c r="P208" s="18">
        <f t="shared" si="62"/>
        <v>2.6086956500000005</v>
      </c>
      <c r="Q208" s="14">
        <v>0</v>
      </c>
      <c r="R208" s="14">
        <v>0</v>
      </c>
      <c r="S208" s="14">
        <v>1</v>
      </c>
      <c r="T208" s="18">
        <f t="shared" si="63"/>
        <v>1</v>
      </c>
      <c r="U208" s="14">
        <v>1</v>
      </c>
      <c r="V208" s="14">
        <v>1</v>
      </c>
      <c r="W208" s="14">
        <v>0</v>
      </c>
      <c r="X208" s="18">
        <v>2.3409602035361998</v>
      </c>
      <c r="Y208" s="17">
        <f t="shared" si="64"/>
        <v>1.0102975171716848</v>
      </c>
      <c r="Z208" s="14">
        <f t="shared" si="65"/>
        <v>0</v>
      </c>
      <c r="AA208" s="14">
        <f t="shared" si="66"/>
        <v>0</v>
      </c>
      <c r="AB208" s="15" t="str">
        <f t="shared" si="67"/>
        <v>Yellow</v>
      </c>
      <c r="AC208" s="15" t="str">
        <f t="shared" si="68"/>
        <v>Yellow</v>
      </c>
      <c r="AD208" s="15" t="str">
        <f t="shared" si="69"/>
        <v>Category 1</v>
      </c>
      <c r="AE208" s="17">
        <f t="shared" si="70"/>
        <v>0.15625</v>
      </c>
      <c r="AF208" s="18">
        <f t="shared" si="71"/>
        <v>0</v>
      </c>
      <c r="AG208" s="18">
        <f t="shared" si="72"/>
        <v>2</v>
      </c>
      <c r="AH208" s="18">
        <f t="shared" si="73"/>
        <v>23.645099032168414</v>
      </c>
      <c r="AI208" s="18">
        <f t="shared" si="74"/>
        <v>-0.26773544646380065</v>
      </c>
      <c r="AJ208" s="18">
        <f t="shared" si="75"/>
        <v>-2.6226364142953869</v>
      </c>
      <c r="AK208" s="14" t="s">
        <v>53</v>
      </c>
      <c r="AL208" s="14">
        <v>0</v>
      </c>
      <c r="AM208" s="18">
        <f t="shared" si="76"/>
        <v>-0.51315960614991751</v>
      </c>
      <c r="AN208" s="17">
        <f t="shared" si="77"/>
        <v>1.0102975171716848</v>
      </c>
      <c r="AO208" s="14" t="s">
        <v>110</v>
      </c>
      <c r="AP208" s="14" t="s">
        <v>55</v>
      </c>
      <c r="AQ208" s="14">
        <v>5</v>
      </c>
      <c r="AR208" s="14">
        <v>2</v>
      </c>
      <c r="AS208" s="14">
        <v>5</v>
      </c>
      <c r="AT208" s="14">
        <v>0</v>
      </c>
    </row>
    <row r="209" spans="1:46" x14ac:dyDescent="0.55000000000000004">
      <c r="A209" s="14" t="s">
        <v>48</v>
      </c>
      <c r="B209" s="14" t="s">
        <v>49</v>
      </c>
      <c r="C209" s="15" t="s">
        <v>78</v>
      </c>
      <c r="D209" s="16">
        <v>6</v>
      </c>
      <c r="E209" s="16" t="s">
        <v>482</v>
      </c>
      <c r="F209" s="14" t="s">
        <v>483</v>
      </c>
      <c r="G209" s="14">
        <v>11</v>
      </c>
      <c r="H209" s="14">
        <v>11</v>
      </c>
      <c r="I209" s="14">
        <v>0</v>
      </c>
      <c r="J209" s="14">
        <v>0</v>
      </c>
      <c r="K209" s="14">
        <f t="shared" si="78"/>
        <v>11</v>
      </c>
      <c r="L209" s="17">
        <f t="shared" si="60"/>
        <v>1</v>
      </c>
      <c r="M209" s="15">
        <v>0.90691307300000001</v>
      </c>
      <c r="N209" s="14">
        <f t="shared" si="61"/>
        <v>2</v>
      </c>
      <c r="O209" s="17">
        <v>0.92307692299999999</v>
      </c>
      <c r="P209" s="18">
        <f t="shared" si="62"/>
        <v>1.846153846</v>
      </c>
      <c r="Q209" s="14">
        <v>0</v>
      </c>
      <c r="R209" s="14">
        <v>0</v>
      </c>
      <c r="S209" s="14">
        <v>0</v>
      </c>
      <c r="T209" s="18">
        <f t="shared" si="63"/>
        <v>0</v>
      </c>
      <c r="U209" s="14">
        <v>0</v>
      </c>
      <c r="V209" s="14">
        <v>1</v>
      </c>
      <c r="W209" s="14">
        <v>0</v>
      </c>
      <c r="X209" s="18">
        <v>0.62320515230085605</v>
      </c>
      <c r="Y209" s="17">
        <f t="shared" si="64"/>
        <v>1.0202680630635586</v>
      </c>
      <c r="Z209" s="14">
        <f t="shared" si="65"/>
        <v>0</v>
      </c>
      <c r="AA209" s="14">
        <f t="shared" si="66"/>
        <v>0</v>
      </c>
      <c r="AB209" s="15" t="str">
        <f t="shared" si="67"/>
        <v>Yellow</v>
      </c>
      <c r="AC209" s="15" t="str">
        <f t="shared" si="68"/>
        <v>Yellow</v>
      </c>
      <c r="AD209" s="15" t="str">
        <f t="shared" si="69"/>
        <v>Category 1</v>
      </c>
      <c r="AE209" s="17">
        <f t="shared" si="70"/>
        <v>0.15384615384615385</v>
      </c>
      <c r="AF209" s="18">
        <f t="shared" si="71"/>
        <v>0</v>
      </c>
      <c r="AG209" s="18">
        <f t="shared" si="72"/>
        <v>1</v>
      </c>
      <c r="AH209" s="18">
        <f t="shared" si="73"/>
        <v>10.003695744378945</v>
      </c>
      <c r="AI209" s="18">
        <f t="shared" si="74"/>
        <v>-0.22294869369914394</v>
      </c>
      <c r="AJ209" s="18">
        <f t="shared" si="75"/>
        <v>-1.2192529493201993</v>
      </c>
      <c r="AK209" s="14" t="s">
        <v>53</v>
      </c>
      <c r="AL209" s="14">
        <v>0</v>
      </c>
      <c r="AM209" s="18">
        <f t="shared" si="76"/>
        <v>-0.24152775152753325</v>
      </c>
      <c r="AN209" s="17">
        <f t="shared" si="77"/>
        <v>1.0202680630635586</v>
      </c>
      <c r="AO209" s="14" t="s">
        <v>110</v>
      </c>
      <c r="AP209" s="14" t="s">
        <v>55</v>
      </c>
      <c r="AQ209" s="14">
        <v>2</v>
      </c>
      <c r="AR209" s="14">
        <v>7</v>
      </c>
      <c r="AS209" s="14">
        <v>2</v>
      </c>
      <c r="AT209" s="14">
        <v>0</v>
      </c>
    </row>
    <row r="210" spans="1:46" x14ac:dyDescent="0.55000000000000004">
      <c r="A210" s="14" t="s">
        <v>48</v>
      </c>
      <c r="B210" s="14" t="s">
        <v>111</v>
      </c>
      <c r="C210" s="15" t="s">
        <v>78</v>
      </c>
      <c r="D210" s="16">
        <v>6</v>
      </c>
      <c r="E210" s="16" t="s">
        <v>484</v>
      </c>
      <c r="F210" s="14" t="s">
        <v>485</v>
      </c>
      <c r="G210" s="14">
        <v>11</v>
      </c>
      <c r="H210" s="14">
        <v>10</v>
      </c>
      <c r="I210" s="14">
        <v>0</v>
      </c>
      <c r="J210" s="14">
        <v>0</v>
      </c>
      <c r="K210" s="14">
        <f t="shared" si="78"/>
        <v>10</v>
      </c>
      <c r="L210" s="17">
        <f t="shared" si="60"/>
        <v>0.90909090909090906</v>
      </c>
      <c r="M210" s="15">
        <v>1.0113620809999999</v>
      </c>
      <c r="N210" s="14">
        <f t="shared" si="61"/>
        <v>2</v>
      </c>
      <c r="O210" s="17">
        <v>0.68181818199999999</v>
      </c>
      <c r="P210" s="18">
        <f t="shared" si="62"/>
        <v>1.363636364</v>
      </c>
      <c r="Q210" s="14">
        <v>0</v>
      </c>
      <c r="R210" s="14">
        <v>0</v>
      </c>
      <c r="S210" s="14">
        <v>0</v>
      </c>
      <c r="T210" s="18">
        <f t="shared" si="63"/>
        <v>0</v>
      </c>
      <c r="U210" s="14">
        <v>0</v>
      </c>
      <c r="V210" s="14">
        <v>0</v>
      </c>
      <c r="W210" s="14">
        <v>0</v>
      </c>
      <c r="X210" s="18">
        <v>0.38027707116054099</v>
      </c>
      <c r="Y210" s="17">
        <f t="shared" si="64"/>
        <v>0.99848720843995087</v>
      </c>
      <c r="Z210" s="14">
        <f t="shared" si="65"/>
        <v>0</v>
      </c>
      <c r="AA210" s="14">
        <f t="shared" si="66"/>
        <v>1</v>
      </c>
      <c r="AB210" s="15" t="str">
        <f t="shared" si="67"/>
        <v>Yellow</v>
      </c>
      <c r="AC210" s="15" t="str">
        <f t="shared" si="68"/>
        <v>Yellow</v>
      </c>
      <c r="AD210" s="15" t="str">
        <f t="shared" si="69"/>
        <v>Category 1</v>
      </c>
      <c r="AE210" s="17">
        <f t="shared" si="70"/>
        <v>0.16666666666666666</v>
      </c>
      <c r="AF210" s="18">
        <f t="shared" si="71"/>
        <v>0</v>
      </c>
      <c r="AG210" s="18">
        <f t="shared" si="72"/>
        <v>0</v>
      </c>
      <c r="AH210" s="18">
        <f t="shared" si="73"/>
        <v>10.003695744378945</v>
      </c>
      <c r="AI210" s="18">
        <f t="shared" si="74"/>
        <v>1.6640707160541002E-2</v>
      </c>
      <c r="AJ210" s="18">
        <f t="shared" si="75"/>
        <v>-0.97966354846051429</v>
      </c>
      <c r="AK210" s="14" t="s">
        <v>53</v>
      </c>
      <c r="AL210" s="14">
        <v>0</v>
      </c>
      <c r="AM210" s="18">
        <f t="shared" si="76"/>
        <v>2.4406370495618439E-2</v>
      </c>
      <c r="AN210" s="17">
        <f t="shared" si="77"/>
        <v>0.99848720843995087</v>
      </c>
      <c r="AO210" s="14" t="s">
        <v>114</v>
      </c>
      <c r="AP210" s="14" t="s">
        <v>55</v>
      </c>
      <c r="AQ210" s="14">
        <v>1</v>
      </c>
      <c r="AR210" s="14">
        <v>7</v>
      </c>
      <c r="AS210" s="14">
        <v>3</v>
      </c>
      <c r="AT210" s="14">
        <v>1</v>
      </c>
    </row>
    <row r="211" spans="1:46" x14ac:dyDescent="0.55000000000000004">
      <c r="A211" s="14" t="s">
        <v>56</v>
      </c>
      <c r="B211" s="14" t="s">
        <v>279</v>
      </c>
      <c r="C211" s="15" t="s">
        <v>66</v>
      </c>
      <c r="D211" s="16">
        <v>9</v>
      </c>
      <c r="E211" s="16" t="s">
        <v>486</v>
      </c>
      <c r="F211" s="14" t="s">
        <v>487</v>
      </c>
      <c r="G211" s="14">
        <v>54</v>
      </c>
      <c r="H211" s="14">
        <v>37</v>
      </c>
      <c r="I211" s="14">
        <v>1</v>
      </c>
      <c r="J211" s="14">
        <v>0</v>
      </c>
      <c r="K211" s="14">
        <f t="shared" si="59"/>
        <v>36</v>
      </c>
      <c r="L211" s="17">
        <f t="shared" si="60"/>
        <v>0.66666666666666663</v>
      </c>
      <c r="M211" s="15">
        <v>2.0329397669999998</v>
      </c>
      <c r="N211" s="14">
        <f t="shared" si="61"/>
        <v>26</v>
      </c>
      <c r="O211" s="17">
        <v>0.76190476200000001</v>
      </c>
      <c r="P211" s="18">
        <f t="shared" si="62"/>
        <v>19.809523812000002</v>
      </c>
      <c r="Q211" s="14">
        <v>1</v>
      </c>
      <c r="R211" s="14">
        <v>0</v>
      </c>
      <c r="S211" s="14">
        <v>1</v>
      </c>
      <c r="T211" s="18">
        <f t="shared" si="63"/>
        <v>1.7619047619999999</v>
      </c>
      <c r="U211" s="14">
        <v>0</v>
      </c>
      <c r="V211" s="14">
        <v>0</v>
      </c>
      <c r="W211" s="14">
        <v>0</v>
      </c>
      <c r="X211" s="18">
        <v>4.4728886847362102</v>
      </c>
      <c r="Y211" s="17">
        <f t="shared" si="64"/>
        <v>0.98330629424562577</v>
      </c>
      <c r="Z211" s="14">
        <f t="shared" si="65"/>
        <v>0</v>
      </c>
      <c r="AA211" s="14">
        <f t="shared" si="66"/>
        <v>2</v>
      </c>
      <c r="AB211" s="15" t="str">
        <f t="shared" si="67"/>
        <v>Red</v>
      </c>
      <c r="AC211" s="15" t="str">
        <f t="shared" si="68"/>
        <v>Yellow</v>
      </c>
      <c r="AD211" s="15" t="str">
        <f t="shared" si="69"/>
        <v>None</v>
      </c>
      <c r="AE211" s="17">
        <f t="shared" si="70"/>
        <v>0.41935483870967744</v>
      </c>
      <c r="AF211" s="18">
        <f t="shared" si="71"/>
        <v>0.76190476200000001</v>
      </c>
      <c r="AG211" s="18">
        <f t="shared" si="72"/>
        <v>0</v>
      </c>
      <c r="AH211" s="18">
        <f t="shared" si="73"/>
        <v>49.109051836042092</v>
      </c>
      <c r="AI211" s="18">
        <f t="shared" si="74"/>
        <v>0.90146011073620835</v>
      </c>
      <c r="AJ211" s="18">
        <f t="shared" si="75"/>
        <v>-3.9894880532217005</v>
      </c>
      <c r="AK211" s="14" t="s">
        <v>53</v>
      </c>
      <c r="AL211" s="14">
        <v>0</v>
      </c>
      <c r="AM211" s="18">
        <f t="shared" si="76"/>
        <v>1.1831663951933777</v>
      </c>
      <c r="AN211" s="17">
        <f t="shared" si="77"/>
        <v>0.98330629424562577</v>
      </c>
      <c r="AO211" s="14" t="s">
        <v>60</v>
      </c>
      <c r="AP211" s="14" t="s">
        <v>55</v>
      </c>
      <c r="AQ211" s="14">
        <v>0</v>
      </c>
      <c r="AR211" s="14">
        <v>3</v>
      </c>
      <c r="AS211" s="14">
        <v>26</v>
      </c>
      <c r="AT211" s="14">
        <v>0</v>
      </c>
    </row>
    <row r="212" spans="1:46" x14ac:dyDescent="0.55000000000000004">
      <c r="A212" s="14" t="s">
        <v>56</v>
      </c>
      <c r="B212" s="14" t="s">
        <v>83</v>
      </c>
      <c r="C212" s="15" t="s">
        <v>50</v>
      </c>
      <c r="D212" s="16">
        <v>12</v>
      </c>
      <c r="E212" s="16" t="s">
        <v>488</v>
      </c>
      <c r="F212" s="14" t="s">
        <v>489</v>
      </c>
      <c r="G212" s="14">
        <v>174</v>
      </c>
      <c r="H212" s="14">
        <v>154</v>
      </c>
      <c r="I212" s="14">
        <v>0</v>
      </c>
      <c r="J212" s="14">
        <v>2</v>
      </c>
      <c r="K212" s="14">
        <f>H212-I212-J212</f>
        <v>152</v>
      </c>
      <c r="L212" s="17">
        <f t="shared" si="60"/>
        <v>0.87356321839080464</v>
      </c>
      <c r="M212" s="15">
        <v>1.691519743</v>
      </c>
      <c r="N212" s="14">
        <f t="shared" si="61"/>
        <v>21</v>
      </c>
      <c r="O212" s="17">
        <v>0.90625</v>
      </c>
      <c r="P212" s="18">
        <f t="shared" si="62"/>
        <v>19.03125</v>
      </c>
      <c r="Q212" s="14">
        <v>3</v>
      </c>
      <c r="R212" s="14">
        <v>0</v>
      </c>
      <c r="S212" s="14">
        <v>1</v>
      </c>
      <c r="T212" s="18">
        <f t="shared" si="63"/>
        <v>3.71875</v>
      </c>
      <c r="U212" s="14">
        <v>7</v>
      </c>
      <c r="V212" s="14">
        <v>0</v>
      </c>
      <c r="W212" s="14">
        <v>0</v>
      </c>
      <c r="X212" s="18">
        <v>18.169683113134901</v>
      </c>
      <c r="Y212" s="17">
        <f t="shared" si="64"/>
        <v>0.85965699360267289</v>
      </c>
      <c r="Z212" s="14">
        <f t="shared" si="65"/>
        <v>10</v>
      </c>
      <c r="AA212" s="14">
        <f t="shared" si="66"/>
        <v>27</v>
      </c>
      <c r="AB212" s="15" t="str">
        <f t="shared" si="67"/>
        <v>Green</v>
      </c>
      <c r="AC212" s="15" t="str">
        <f t="shared" si="68"/>
        <v>Green</v>
      </c>
      <c r="AD212" s="15" t="str">
        <f t="shared" si="69"/>
        <v>Category 2</v>
      </c>
      <c r="AE212" s="17">
        <f t="shared" si="70"/>
        <v>0.12138728323699421</v>
      </c>
      <c r="AF212" s="18">
        <f t="shared" si="71"/>
        <v>2.71875</v>
      </c>
      <c r="AG212" s="18">
        <f t="shared" si="72"/>
        <v>7</v>
      </c>
      <c r="AH212" s="18">
        <f t="shared" si="73"/>
        <v>158.24027813835784</v>
      </c>
      <c r="AI212" s="18">
        <f t="shared" si="74"/>
        <v>24.419683113134901</v>
      </c>
      <c r="AJ212" s="18">
        <f t="shared" si="75"/>
        <v>8.6599612514927387</v>
      </c>
      <c r="AK212" s="14" t="s">
        <v>53</v>
      </c>
      <c r="AL212" s="14">
        <v>0</v>
      </c>
      <c r="AM212" s="18">
        <f t="shared" si="76"/>
        <v>26.945857228286787</v>
      </c>
      <c r="AN212" s="17">
        <f t="shared" si="77"/>
        <v>0.85965699360267289</v>
      </c>
      <c r="AO212" s="14" t="s">
        <v>69</v>
      </c>
      <c r="AP212" s="14" t="s">
        <v>55</v>
      </c>
      <c r="AQ212" s="14">
        <v>2</v>
      </c>
      <c r="AR212" s="14">
        <v>2</v>
      </c>
      <c r="AS212" s="14">
        <v>21</v>
      </c>
      <c r="AT212" s="14">
        <v>0</v>
      </c>
    </row>
    <row r="213" spans="1:46" x14ac:dyDescent="0.55000000000000004">
      <c r="A213" s="14" t="s">
        <v>56</v>
      </c>
      <c r="B213" s="14" t="s">
        <v>57</v>
      </c>
      <c r="C213" s="15" t="s">
        <v>78</v>
      </c>
      <c r="D213" s="16">
        <v>7</v>
      </c>
      <c r="E213" s="16" t="s">
        <v>490</v>
      </c>
      <c r="F213" s="14" t="s">
        <v>491</v>
      </c>
      <c r="G213" s="14">
        <v>15</v>
      </c>
      <c r="H213" s="14">
        <v>15</v>
      </c>
      <c r="I213" s="14">
        <v>0</v>
      </c>
      <c r="J213" s="14">
        <v>0</v>
      </c>
      <c r="K213" s="14">
        <f>H213-I213-J213</f>
        <v>15</v>
      </c>
      <c r="L213" s="17">
        <f t="shared" si="60"/>
        <v>1</v>
      </c>
      <c r="M213" s="15">
        <v>1.186310746</v>
      </c>
      <c r="N213" s="14">
        <f t="shared" si="61"/>
        <v>1</v>
      </c>
      <c r="O213" s="17">
        <v>0.909090909</v>
      </c>
      <c r="P213" s="18">
        <f t="shared" si="62"/>
        <v>0.909090909</v>
      </c>
      <c r="Q213" s="14">
        <v>0</v>
      </c>
      <c r="R213" s="14">
        <v>0</v>
      </c>
      <c r="S213" s="14">
        <v>0</v>
      </c>
      <c r="T213" s="18">
        <f t="shared" si="63"/>
        <v>0</v>
      </c>
      <c r="U213" s="14">
        <v>0</v>
      </c>
      <c r="V213" s="14">
        <v>0</v>
      </c>
      <c r="W213" s="14">
        <v>0</v>
      </c>
      <c r="X213" s="18">
        <v>1.4946753546884499</v>
      </c>
      <c r="Y213" s="17">
        <f t="shared" si="64"/>
        <v>0.96096103695410329</v>
      </c>
      <c r="Z213" s="14">
        <f t="shared" si="65"/>
        <v>0</v>
      </c>
      <c r="AA213" s="14">
        <f t="shared" si="66"/>
        <v>1</v>
      </c>
      <c r="AB213" s="15" t="str">
        <f t="shared" si="67"/>
        <v>Yellow</v>
      </c>
      <c r="AC213" s="15" t="str">
        <f t="shared" si="68"/>
        <v>Yellow</v>
      </c>
      <c r="AD213" s="15" t="str">
        <f t="shared" si="69"/>
        <v>Category 1</v>
      </c>
      <c r="AE213" s="17">
        <f t="shared" si="70"/>
        <v>6.25E-2</v>
      </c>
      <c r="AF213" s="18">
        <f t="shared" si="71"/>
        <v>0</v>
      </c>
      <c r="AG213" s="18">
        <f t="shared" si="72"/>
        <v>0</v>
      </c>
      <c r="AH213" s="18">
        <f t="shared" si="73"/>
        <v>13.641403287789469</v>
      </c>
      <c r="AI213" s="18">
        <f t="shared" si="74"/>
        <v>0.58558444568844992</v>
      </c>
      <c r="AJ213" s="18">
        <f t="shared" si="75"/>
        <v>-0.7730122665220811</v>
      </c>
      <c r="AK213" s="14" t="s">
        <v>53</v>
      </c>
      <c r="AL213" s="14">
        <v>0</v>
      </c>
      <c r="AM213" s="18">
        <f t="shared" si="76"/>
        <v>0.64414289032170924</v>
      </c>
      <c r="AN213" s="17">
        <f t="shared" si="77"/>
        <v>0.96096103695410329</v>
      </c>
      <c r="AO213" s="14" t="s">
        <v>60</v>
      </c>
      <c r="AP213" s="14" t="s">
        <v>55</v>
      </c>
      <c r="AQ213" s="14">
        <v>2</v>
      </c>
      <c r="AR213" s="14">
        <v>7</v>
      </c>
      <c r="AS213" s="14">
        <v>1</v>
      </c>
      <c r="AT213" s="14">
        <v>0</v>
      </c>
    </row>
    <row r="214" spans="1:46" x14ac:dyDescent="0.55000000000000004">
      <c r="A214" s="14" t="s">
        <v>48</v>
      </c>
      <c r="B214" s="14" t="s">
        <v>49</v>
      </c>
      <c r="C214" s="15" t="s">
        <v>78</v>
      </c>
      <c r="D214" s="16">
        <v>8</v>
      </c>
      <c r="E214" s="16" t="s">
        <v>492</v>
      </c>
      <c r="F214" s="14" t="s">
        <v>493</v>
      </c>
      <c r="G214" s="14">
        <v>26</v>
      </c>
      <c r="H214" s="14">
        <v>23</v>
      </c>
      <c r="I214" s="14">
        <v>0</v>
      </c>
      <c r="J214" s="14">
        <v>0</v>
      </c>
      <c r="K214" s="14">
        <f>H214-I214-J214</f>
        <v>23</v>
      </c>
      <c r="L214" s="17">
        <f t="shared" si="60"/>
        <v>0.88461538461538458</v>
      </c>
      <c r="M214" s="15">
        <v>0.84052019200000005</v>
      </c>
      <c r="N214" s="14">
        <f t="shared" si="61"/>
        <v>5</v>
      </c>
      <c r="O214" s="17">
        <v>0.69230769199999997</v>
      </c>
      <c r="P214" s="18">
        <f t="shared" si="62"/>
        <v>3.4615384599999999</v>
      </c>
      <c r="Q214" s="14">
        <v>0</v>
      </c>
      <c r="R214" s="14">
        <v>0</v>
      </c>
      <c r="S214" s="14">
        <v>0</v>
      </c>
      <c r="T214" s="18">
        <f t="shared" si="63"/>
        <v>0</v>
      </c>
      <c r="U214" s="14">
        <v>0</v>
      </c>
      <c r="V214" s="14">
        <v>0</v>
      </c>
      <c r="W214" s="14">
        <v>0</v>
      </c>
      <c r="X214" s="18">
        <v>1.1034587547361401</v>
      </c>
      <c r="Y214" s="17">
        <f t="shared" si="64"/>
        <v>0.97531075789476396</v>
      </c>
      <c r="Z214" s="14">
        <f t="shared" si="65"/>
        <v>0</v>
      </c>
      <c r="AA214" s="14">
        <f t="shared" si="66"/>
        <v>1</v>
      </c>
      <c r="AB214" s="15" t="str">
        <f t="shared" si="67"/>
        <v>Green</v>
      </c>
      <c r="AC214" s="15" t="str">
        <f t="shared" si="68"/>
        <v>Yellow</v>
      </c>
      <c r="AD214" s="15" t="str">
        <f t="shared" si="69"/>
        <v>Category 2</v>
      </c>
      <c r="AE214" s="17">
        <f t="shared" si="70"/>
        <v>0.17857142857142858</v>
      </c>
      <c r="AF214" s="18">
        <f t="shared" si="71"/>
        <v>0</v>
      </c>
      <c r="AG214" s="18">
        <f t="shared" si="72"/>
        <v>0</v>
      </c>
      <c r="AH214" s="18">
        <f t="shared" si="73"/>
        <v>23.645099032168414</v>
      </c>
      <c r="AI214" s="18">
        <f t="shared" si="74"/>
        <v>0.64192029473614021</v>
      </c>
      <c r="AJ214" s="18">
        <f t="shared" si="75"/>
        <v>-1.712980673095446</v>
      </c>
      <c r="AK214" s="14" t="s">
        <v>53</v>
      </c>
      <c r="AL214" s="14">
        <v>0</v>
      </c>
      <c r="AM214" s="18">
        <f t="shared" si="76"/>
        <v>0.9272182039198551</v>
      </c>
      <c r="AN214" s="17">
        <f t="shared" si="77"/>
        <v>0.97531075789476396</v>
      </c>
      <c r="AO214" s="14" t="s">
        <v>110</v>
      </c>
      <c r="AP214" s="14" t="s">
        <v>55</v>
      </c>
      <c r="AQ214" s="14">
        <v>1</v>
      </c>
      <c r="AR214" s="14">
        <v>7</v>
      </c>
      <c r="AS214" s="14">
        <v>5</v>
      </c>
      <c r="AT214" s="14">
        <v>0</v>
      </c>
    </row>
    <row r="215" spans="1:46" x14ac:dyDescent="0.55000000000000004">
      <c r="A215" s="14" t="s">
        <v>56</v>
      </c>
      <c r="B215" s="14" t="s">
        <v>83</v>
      </c>
      <c r="C215" s="15" t="s">
        <v>78</v>
      </c>
      <c r="D215" s="16">
        <v>5</v>
      </c>
      <c r="E215" s="16" t="s">
        <v>494</v>
      </c>
      <c r="F215" s="14" t="s">
        <v>495</v>
      </c>
      <c r="G215" s="14">
        <v>11</v>
      </c>
      <c r="H215" s="14">
        <v>9</v>
      </c>
      <c r="I215" s="14">
        <v>0</v>
      </c>
      <c r="J215" s="14">
        <v>1</v>
      </c>
      <c r="K215" s="14">
        <f t="shared" si="59"/>
        <v>8</v>
      </c>
      <c r="L215" s="17">
        <f t="shared" si="60"/>
        <v>0.72727272727272729</v>
      </c>
      <c r="M215" s="15">
        <v>0.49171800100000002</v>
      </c>
      <c r="N215" s="14">
        <f t="shared" si="61"/>
        <v>4</v>
      </c>
      <c r="O215" s="17">
        <v>1</v>
      </c>
      <c r="P215" s="18">
        <f t="shared" si="62"/>
        <v>4</v>
      </c>
      <c r="Q215" s="14">
        <v>1</v>
      </c>
      <c r="R215" s="14">
        <v>0</v>
      </c>
      <c r="S215" s="14">
        <v>0</v>
      </c>
      <c r="T215" s="18">
        <f t="shared" si="63"/>
        <v>1</v>
      </c>
      <c r="U215" s="14">
        <v>0</v>
      </c>
      <c r="V215" s="14">
        <v>0</v>
      </c>
      <c r="W215" s="14">
        <v>0</v>
      </c>
      <c r="X215" s="18">
        <v>0.19750658206673599</v>
      </c>
      <c r="Y215" s="17">
        <f t="shared" si="64"/>
        <v>1.163863037993933</v>
      </c>
      <c r="Z215" s="14">
        <f t="shared" si="65"/>
        <v>0</v>
      </c>
      <c r="AA215" s="14">
        <f t="shared" si="66"/>
        <v>0</v>
      </c>
      <c r="AB215" s="15" t="str">
        <f t="shared" si="67"/>
        <v>Red</v>
      </c>
      <c r="AC215" s="15" t="str">
        <f t="shared" si="68"/>
        <v>Yellow</v>
      </c>
      <c r="AD215" s="15" t="str">
        <f t="shared" si="69"/>
        <v>None</v>
      </c>
      <c r="AE215" s="17">
        <f t="shared" si="70"/>
        <v>0.33333333333333331</v>
      </c>
      <c r="AF215" s="18">
        <f t="shared" si="71"/>
        <v>1</v>
      </c>
      <c r="AG215" s="18">
        <f t="shared" si="72"/>
        <v>0</v>
      </c>
      <c r="AH215" s="18">
        <f t="shared" si="73"/>
        <v>10.003695744378945</v>
      </c>
      <c r="AI215" s="18">
        <f t="shared" si="74"/>
        <v>-1.8024934179332641</v>
      </c>
      <c r="AJ215" s="18">
        <f t="shared" si="75"/>
        <v>-2.7987976735543194</v>
      </c>
      <c r="AK215" s="14" t="s">
        <v>53</v>
      </c>
      <c r="AL215" s="14">
        <v>0</v>
      </c>
      <c r="AM215" s="18">
        <f t="shared" si="76"/>
        <v>-1.8024934179332641</v>
      </c>
      <c r="AN215" s="17">
        <f t="shared" si="77"/>
        <v>1.163863037993933</v>
      </c>
      <c r="AO215" s="14" t="s">
        <v>69</v>
      </c>
      <c r="AP215" s="14" t="s">
        <v>55</v>
      </c>
      <c r="AQ215" s="14">
        <v>0</v>
      </c>
      <c r="AR215" s="14">
        <v>7</v>
      </c>
      <c r="AS215" s="14">
        <v>4</v>
      </c>
      <c r="AT215" s="14">
        <v>0</v>
      </c>
    </row>
    <row r="216" spans="1:46" x14ac:dyDescent="0.55000000000000004">
      <c r="A216" s="14" t="s">
        <v>56</v>
      </c>
      <c r="B216" s="14" t="s">
        <v>83</v>
      </c>
      <c r="C216" s="15" t="s">
        <v>66</v>
      </c>
      <c r="D216" s="16">
        <v>11</v>
      </c>
      <c r="E216" s="16" t="s">
        <v>496</v>
      </c>
      <c r="F216" s="14" t="s">
        <v>497</v>
      </c>
      <c r="G216" s="14">
        <v>72</v>
      </c>
      <c r="H216" s="14">
        <v>61</v>
      </c>
      <c r="I216" s="14">
        <v>0</v>
      </c>
      <c r="J216" s="14">
        <v>0</v>
      </c>
      <c r="K216" s="14">
        <f t="shared" si="59"/>
        <v>61</v>
      </c>
      <c r="L216" s="17">
        <f t="shared" si="60"/>
        <v>0.84722222222222221</v>
      </c>
      <c r="M216" s="15">
        <v>2.114624686</v>
      </c>
      <c r="N216" s="14">
        <f t="shared" si="61"/>
        <v>7</v>
      </c>
      <c r="O216" s="17">
        <v>0.81081081099999996</v>
      </c>
      <c r="P216" s="18">
        <f t="shared" si="62"/>
        <v>5.6756756770000001</v>
      </c>
      <c r="Q216" s="14">
        <v>10</v>
      </c>
      <c r="R216" s="14">
        <v>1</v>
      </c>
      <c r="S216" s="14">
        <v>0</v>
      </c>
      <c r="T216" s="18">
        <f t="shared" si="63"/>
        <v>8.9189189209999995</v>
      </c>
      <c r="U216" s="14">
        <v>0</v>
      </c>
      <c r="V216" s="14">
        <v>0</v>
      </c>
      <c r="W216" s="14">
        <v>0</v>
      </c>
      <c r="X216" s="18">
        <v>12.8407529637064</v>
      </c>
      <c r="Y216" s="17">
        <f t="shared" si="64"/>
        <v>0.87158113380963331</v>
      </c>
      <c r="Z216" s="14">
        <f t="shared" si="65"/>
        <v>4</v>
      </c>
      <c r="AA216" s="14">
        <f t="shared" si="66"/>
        <v>12</v>
      </c>
      <c r="AB216" s="15" t="str">
        <f t="shared" si="67"/>
        <v>Green</v>
      </c>
      <c r="AC216" s="15" t="str">
        <f t="shared" si="68"/>
        <v>Green</v>
      </c>
      <c r="AD216" s="15" t="str">
        <f t="shared" si="69"/>
        <v>None</v>
      </c>
      <c r="AE216" s="17">
        <f t="shared" si="70"/>
        <v>0.10294117647058823</v>
      </c>
      <c r="AF216" s="18">
        <f t="shared" si="71"/>
        <v>8.9189189209999995</v>
      </c>
      <c r="AG216" s="18">
        <f t="shared" si="72"/>
        <v>0</v>
      </c>
      <c r="AH216" s="18">
        <f t="shared" si="73"/>
        <v>65.47873578138946</v>
      </c>
      <c r="AI216" s="18">
        <f t="shared" si="74"/>
        <v>9.2461583657063997</v>
      </c>
      <c r="AJ216" s="18">
        <f t="shared" si="75"/>
        <v>2.7248941470958599</v>
      </c>
      <c r="AK216" s="14" t="s">
        <v>53</v>
      </c>
      <c r="AL216" s="14">
        <v>0</v>
      </c>
      <c r="AM216" s="18">
        <f t="shared" si="76"/>
        <v>11.403595315043722</v>
      </c>
      <c r="AN216" s="17">
        <f t="shared" si="77"/>
        <v>0.87158113380963331</v>
      </c>
      <c r="AO216" s="14" t="s">
        <v>69</v>
      </c>
      <c r="AP216" s="14" t="s">
        <v>125</v>
      </c>
      <c r="AQ216" s="14">
        <v>0</v>
      </c>
      <c r="AR216" s="14">
        <v>3</v>
      </c>
      <c r="AS216" s="14">
        <v>7</v>
      </c>
      <c r="AT216" s="14">
        <v>0</v>
      </c>
    </row>
    <row r="217" spans="1:46" x14ac:dyDescent="0.55000000000000004">
      <c r="A217" s="14" t="s">
        <v>48</v>
      </c>
      <c r="B217" s="14" t="s">
        <v>75</v>
      </c>
      <c r="C217" s="15" t="s">
        <v>78</v>
      </c>
      <c r="D217" s="16">
        <v>10</v>
      </c>
      <c r="E217" s="16" t="s">
        <v>498</v>
      </c>
      <c r="F217" s="14" t="s">
        <v>499</v>
      </c>
      <c r="G217" s="14">
        <v>28</v>
      </c>
      <c r="H217" s="14">
        <v>28</v>
      </c>
      <c r="I217" s="14">
        <v>3</v>
      </c>
      <c r="J217" s="14">
        <v>0</v>
      </c>
      <c r="K217" s="14">
        <f>H217-I217-J217</f>
        <v>25</v>
      </c>
      <c r="L217" s="17">
        <f t="shared" si="60"/>
        <v>0.8928571428571429</v>
      </c>
      <c r="M217" s="15">
        <v>0.70764887099999996</v>
      </c>
      <c r="N217" s="14">
        <f t="shared" si="61"/>
        <v>2</v>
      </c>
      <c r="O217" s="17">
        <v>0.96969696999999999</v>
      </c>
      <c r="P217" s="18">
        <f t="shared" si="62"/>
        <v>1.93939394</v>
      </c>
      <c r="Q217" s="14">
        <v>1</v>
      </c>
      <c r="R217" s="14">
        <v>0</v>
      </c>
      <c r="S217" s="14">
        <v>3</v>
      </c>
      <c r="T217" s="18">
        <f t="shared" si="63"/>
        <v>3.9696969700000002</v>
      </c>
      <c r="U217" s="14">
        <v>0</v>
      </c>
      <c r="V217" s="14">
        <v>0</v>
      </c>
      <c r="W217" s="14">
        <v>0</v>
      </c>
      <c r="X217" s="18">
        <v>1.38198720494465</v>
      </c>
      <c r="Y217" s="17">
        <f t="shared" si="64"/>
        <v>1.054539418037691</v>
      </c>
      <c r="Z217" s="14">
        <f t="shared" si="65"/>
        <v>0</v>
      </c>
      <c r="AA217" s="14">
        <f t="shared" si="66"/>
        <v>0</v>
      </c>
      <c r="AB217" s="15" t="str">
        <f t="shared" si="67"/>
        <v>Green</v>
      </c>
      <c r="AC217" s="15" t="str">
        <f t="shared" si="68"/>
        <v>Yellow</v>
      </c>
      <c r="AD217" s="15" t="str">
        <f t="shared" si="69"/>
        <v>Category 2</v>
      </c>
      <c r="AE217" s="17">
        <f t="shared" si="70"/>
        <v>7.407407407407407E-2</v>
      </c>
      <c r="AF217" s="18">
        <f t="shared" si="71"/>
        <v>0.96969696999999999</v>
      </c>
      <c r="AG217" s="18">
        <f t="shared" si="72"/>
        <v>0</v>
      </c>
      <c r="AH217" s="18">
        <f t="shared" si="73"/>
        <v>25.463952803873678</v>
      </c>
      <c r="AI217" s="18">
        <f t="shared" si="74"/>
        <v>-1.5271037050553502</v>
      </c>
      <c r="AJ217" s="18">
        <f t="shared" si="75"/>
        <v>-4.0631509011816718</v>
      </c>
      <c r="AK217" s="14" t="s">
        <v>53</v>
      </c>
      <c r="AL217" s="14">
        <v>0</v>
      </c>
      <c r="AM217" s="18">
        <f t="shared" si="76"/>
        <v>-1.574825695346197</v>
      </c>
      <c r="AN217" s="17">
        <f t="shared" si="77"/>
        <v>1.054539418037691</v>
      </c>
      <c r="AO217" s="14" t="s">
        <v>114</v>
      </c>
      <c r="AP217" s="14" t="s">
        <v>125</v>
      </c>
      <c r="AQ217" s="14">
        <v>2</v>
      </c>
      <c r="AR217" s="14">
        <v>7</v>
      </c>
      <c r="AS217" s="14">
        <v>2</v>
      </c>
      <c r="AT217" s="14">
        <v>0</v>
      </c>
    </row>
    <row r="218" spans="1:46" x14ac:dyDescent="0.55000000000000004">
      <c r="A218" s="14" t="s">
        <v>70</v>
      </c>
      <c r="B218" s="14" t="s">
        <v>118</v>
      </c>
      <c r="C218" s="15" t="s">
        <v>66</v>
      </c>
      <c r="D218" s="16">
        <v>5</v>
      </c>
      <c r="E218" s="16" t="s">
        <v>500</v>
      </c>
      <c r="F218" s="14" t="s">
        <v>501</v>
      </c>
      <c r="G218" s="14">
        <v>22</v>
      </c>
      <c r="H218" s="14">
        <v>16</v>
      </c>
      <c r="I218" s="14">
        <v>0</v>
      </c>
      <c r="J218" s="14">
        <v>0</v>
      </c>
      <c r="K218" s="14">
        <f t="shared" si="59"/>
        <v>16</v>
      </c>
      <c r="L218" s="17">
        <f t="shared" si="60"/>
        <v>0.72727272727272729</v>
      </c>
      <c r="M218" s="15">
        <v>2.2142368239999999</v>
      </c>
      <c r="N218" s="14">
        <f t="shared" si="61"/>
        <v>10</v>
      </c>
      <c r="O218" s="17">
        <v>0.76190476200000001</v>
      </c>
      <c r="P218" s="18">
        <f t="shared" si="62"/>
        <v>7.6190476199999999</v>
      </c>
      <c r="Q218" s="14">
        <v>0</v>
      </c>
      <c r="R218" s="14">
        <v>0</v>
      </c>
      <c r="S218" s="14">
        <v>0</v>
      </c>
      <c r="T218" s="18">
        <f t="shared" si="63"/>
        <v>0</v>
      </c>
      <c r="U218" s="14">
        <v>1</v>
      </c>
      <c r="V218" s="14">
        <v>0</v>
      </c>
      <c r="W218" s="14">
        <v>0</v>
      </c>
      <c r="X218" s="18">
        <v>2.2189226045142898</v>
      </c>
      <c r="Y218" s="17">
        <f t="shared" si="64"/>
        <v>0.92727840979480503</v>
      </c>
      <c r="Z218" s="14">
        <f t="shared" si="65"/>
        <v>0</v>
      </c>
      <c r="AA218" s="14">
        <f t="shared" si="66"/>
        <v>3</v>
      </c>
      <c r="AB218" s="15" t="str">
        <f t="shared" si="67"/>
        <v>Red</v>
      </c>
      <c r="AC218" s="15" t="str">
        <f t="shared" si="68"/>
        <v>Yellow</v>
      </c>
      <c r="AD218" s="15" t="str">
        <f t="shared" si="69"/>
        <v>None</v>
      </c>
      <c r="AE218" s="17">
        <f t="shared" si="70"/>
        <v>0.38461538461538464</v>
      </c>
      <c r="AF218" s="18">
        <f t="shared" si="71"/>
        <v>0</v>
      </c>
      <c r="AG218" s="18">
        <f t="shared" si="72"/>
        <v>1</v>
      </c>
      <c r="AH218" s="18">
        <f t="shared" si="73"/>
        <v>20.007391488757889</v>
      </c>
      <c r="AI218" s="18">
        <f t="shared" si="74"/>
        <v>1.5998749845142899</v>
      </c>
      <c r="AJ218" s="18">
        <f t="shared" si="75"/>
        <v>-0.39273352672782069</v>
      </c>
      <c r="AK218" s="14" t="s">
        <v>53</v>
      </c>
      <c r="AL218" s="14">
        <v>0</v>
      </c>
      <c r="AM218" s="18">
        <f t="shared" si="76"/>
        <v>2.099835916912526</v>
      </c>
      <c r="AN218" s="17">
        <f t="shared" si="77"/>
        <v>0.92727840979480503</v>
      </c>
      <c r="AO218" s="14" t="s">
        <v>117</v>
      </c>
      <c r="AP218" s="14" t="s">
        <v>55</v>
      </c>
      <c r="AQ218" s="14">
        <v>0</v>
      </c>
      <c r="AR218" s="14">
        <v>3</v>
      </c>
      <c r="AS218" s="14">
        <v>10</v>
      </c>
      <c r="AT218" s="14">
        <v>0</v>
      </c>
    </row>
    <row r="219" spans="1:46" x14ac:dyDescent="0.55000000000000004">
      <c r="A219" s="14" t="s">
        <v>56</v>
      </c>
      <c r="B219" s="14" t="s">
        <v>279</v>
      </c>
      <c r="C219" s="15" t="s">
        <v>78</v>
      </c>
      <c r="D219" s="16">
        <v>7</v>
      </c>
      <c r="E219" s="16" t="s">
        <v>502</v>
      </c>
      <c r="F219" s="14" t="s">
        <v>503</v>
      </c>
      <c r="G219" s="14">
        <v>11</v>
      </c>
      <c r="H219" s="14">
        <v>13</v>
      </c>
      <c r="I219" s="14">
        <v>0</v>
      </c>
      <c r="J219" s="14">
        <v>0</v>
      </c>
      <c r="K219" s="14">
        <f>H219-I219-J219</f>
        <v>13</v>
      </c>
      <c r="L219" s="17">
        <f t="shared" si="60"/>
        <v>1.1818181818181819</v>
      </c>
      <c r="M219" s="15">
        <v>1.125062843</v>
      </c>
      <c r="N219" s="14">
        <f t="shared" si="61"/>
        <v>1</v>
      </c>
      <c r="O219" s="17">
        <v>0.7</v>
      </c>
      <c r="P219" s="18">
        <f t="shared" si="62"/>
        <v>0.7</v>
      </c>
      <c r="Q219" s="14">
        <v>0</v>
      </c>
      <c r="R219" s="14">
        <v>0</v>
      </c>
      <c r="S219" s="14">
        <v>0</v>
      </c>
      <c r="T219" s="18">
        <f t="shared" si="63"/>
        <v>0</v>
      </c>
      <c r="U219" s="14">
        <v>0</v>
      </c>
      <c r="V219" s="14">
        <v>0</v>
      </c>
      <c r="W219" s="14">
        <v>0</v>
      </c>
      <c r="X219" s="18">
        <v>1.57391379898838</v>
      </c>
      <c r="Y219" s="17">
        <f t="shared" si="64"/>
        <v>1.102371472819238</v>
      </c>
      <c r="Z219" s="14">
        <f t="shared" si="65"/>
        <v>0</v>
      </c>
      <c r="AA219" s="14">
        <f t="shared" si="66"/>
        <v>0</v>
      </c>
      <c r="AB219" s="15" t="str">
        <f t="shared" si="67"/>
        <v>Yellow</v>
      </c>
      <c r="AC219" s="15" t="str">
        <f t="shared" si="68"/>
        <v>Yellow</v>
      </c>
      <c r="AD219" s="15" t="str">
        <f t="shared" si="69"/>
        <v>Category 1</v>
      </c>
      <c r="AE219" s="17">
        <f t="shared" si="70"/>
        <v>7.1428571428571425E-2</v>
      </c>
      <c r="AF219" s="18">
        <f t="shared" si="71"/>
        <v>0</v>
      </c>
      <c r="AG219" s="18">
        <f t="shared" si="72"/>
        <v>0</v>
      </c>
      <c r="AH219" s="18">
        <f t="shared" si="73"/>
        <v>10.003695744378945</v>
      </c>
      <c r="AI219" s="18">
        <f t="shared" si="74"/>
        <v>-1.1260862010116202</v>
      </c>
      <c r="AJ219" s="18">
        <f t="shared" si="75"/>
        <v>-2.1223904566326754</v>
      </c>
      <c r="AK219" s="14" t="s">
        <v>53</v>
      </c>
      <c r="AL219" s="14">
        <v>0</v>
      </c>
      <c r="AM219" s="18">
        <f t="shared" si="76"/>
        <v>-1.6086945728737432</v>
      </c>
      <c r="AN219" s="17">
        <f t="shared" si="77"/>
        <v>1.102371472819238</v>
      </c>
      <c r="AO219" s="14" t="s">
        <v>60</v>
      </c>
      <c r="AP219" s="14" t="s">
        <v>55</v>
      </c>
      <c r="AQ219" s="14">
        <v>3</v>
      </c>
      <c r="AR219" s="14">
        <v>7</v>
      </c>
      <c r="AS219" s="14">
        <v>1</v>
      </c>
      <c r="AT219" s="14">
        <v>0</v>
      </c>
    </row>
    <row r="220" spans="1:46" x14ac:dyDescent="0.55000000000000004">
      <c r="A220" s="14" t="s">
        <v>70</v>
      </c>
      <c r="B220" s="14" t="s">
        <v>92</v>
      </c>
      <c r="C220" s="15" t="s">
        <v>66</v>
      </c>
      <c r="D220" s="16">
        <v>9</v>
      </c>
      <c r="E220" s="16" t="s">
        <v>504</v>
      </c>
      <c r="F220" s="14" t="s">
        <v>505</v>
      </c>
      <c r="G220" s="14">
        <v>36</v>
      </c>
      <c r="H220" s="14">
        <v>31</v>
      </c>
      <c r="I220" s="14">
        <v>0</v>
      </c>
      <c r="J220" s="14">
        <v>0</v>
      </c>
      <c r="K220" s="14">
        <f t="shared" si="59"/>
        <v>31</v>
      </c>
      <c r="L220" s="17">
        <f t="shared" si="60"/>
        <v>0.86111111111111116</v>
      </c>
      <c r="M220" s="15">
        <v>1.9349760439999999</v>
      </c>
      <c r="N220" s="14">
        <f t="shared" si="61"/>
        <v>14</v>
      </c>
      <c r="O220" s="17">
        <v>0.5</v>
      </c>
      <c r="P220" s="18">
        <f t="shared" si="62"/>
        <v>7</v>
      </c>
      <c r="Q220" s="14">
        <v>1</v>
      </c>
      <c r="R220" s="14">
        <v>1</v>
      </c>
      <c r="S220" s="14">
        <v>0</v>
      </c>
      <c r="T220" s="18">
        <f t="shared" si="63"/>
        <v>1</v>
      </c>
      <c r="U220" s="14">
        <v>0</v>
      </c>
      <c r="V220" s="14">
        <v>0</v>
      </c>
      <c r="W220" s="14">
        <v>0</v>
      </c>
      <c r="X220" s="18">
        <v>8.9353191471969797</v>
      </c>
      <c r="Y220" s="17">
        <f t="shared" si="64"/>
        <v>0.83513002368897282</v>
      </c>
      <c r="Z220" s="14">
        <f t="shared" si="65"/>
        <v>6</v>
      </c>
      <c r="AA220" s="14">
        <f t="shared" si="66"/>
        <v>12</v>
      </c>
      <c r="AB220" s="15" t="str">
        <f t="shared" si="67"/>
        <v>Green</v>
      </c>
      <c r="AC220" s="15" t="str">
        <f t="shared" si="68"/>
        <v>Green</v>
      </c>
      <c r="AD220" s="15" t="str">
        <f t="shared" si="69"/>
        <v>None</v>
      </c>
      <c r="AE220" s="17">
        <f t="shared" si="70"/>
        <v>0.31111111111111112</v>
      </c>
      <c r="AF220" s="18">
        <f t="shared" si="71"/>
        <v>1</v>
      </c>
      <c r="AG220" s="18">
        <f t="shared" si="72"/>
        <v>0</v>
      </c>
      <c r="AH220" s="18">
        <f t="shared" si="73"/>
        <v>32.73936789069473</v>
      </c>
      <c r="AI220" s="18">
        <f t="shared" si="74"/>
        <v>5.9353191471969797</v>
      </c>
      <c r="AJ220" s="18">
        <f t="shared" si="75"/>
        <v>2.6746870378917098</v>
      </c>
      <c r="AK220" s="14" t="s">
        <v>53</v>
      </c>
      <c r="AL220" s="14">
        <v>0</v>
      </c>
      <c r="AM220" s="18">
        <f t="shared" si="76"/>
        <v>11.870638294393959</v>
      </c>
      <c r="AN220" s="17">
        <f t="shared" si="77"/>
        <v>0.83513002368897282</v>
      </c>
      <c r="AO220" s="14" t="s">
        <v>69</v>
      </c>
      <c r="AP220" s="14" t="s">
        <v>55</v>
      </c>
      <c r="AQ220" s="14">
        <v>0</v>
      </c>
      <c r="AR220" s="14">
        <v>3</v>
      </c>
      <c r="AS220" s="14">
        <v>14</v>
      </c>
      <c r="AT220" s="14">
        <v>0</v>
      </c>
    </row>
    <row r="221" spans="1:46" x14ac:dyDescent="0.55000000000000004">
      <c r="A221" s="14" t="s">
        <v>56</v>
      </c>
      <c r="B221" s="14" t="s">
        <v>83</v>
      </c>
      <c r="C221" s="15" t="s">
        <v>78</v>
      </c>
      <c r="D221" s="16">
        <v>5</v>
      </c>
      <c r="E221" s="16" t="s">
        <v>506</v>
      </c>
      <c r="F221" s="14" t="s">
        <v>507</v>
      </c>
      <c r="G221" s="14">
        <v>11</v>
      </c>
      <c r="H221" s="14">
        <v>9</v>
      </c>
      <c r="I221" s="14">
        <v>0</v>
      </c>
      <c r="J221" s="14">
        <v>0</v>
      </c>
      <c r="K221" s="14">
        <f t="shared" si="59"/>
        <v>9</v>
      </c>
      <c r="L221" s="17">
        <f t="shared" si="60"/>
        <v>0.81818181818181823</v>
      </c>
      <c r="M221" s="15">
        <v>0.85489390799999998</v>
      </c>
      <c r="N221" s="14">
        <f t="shared" si="61"/>
        <v>4</v>
      </c>
      <c r="O221" s="17">
        <v>0.909090909</v>
      </c>
      <c r="P221" s="18">
        <f t="shared" si="62"/>
        <v>3.636363636</v>
      </c>
      <c r="Q221" s="14">
        <v>0</v>
      </c>
      <c r="R221" s="14">
        <v>1</v>
      </c>
      <c r="S221" s="14">
        <v>0</v>
      </c>
      <c r="T221" s="18">
        <f t="shared" si="63"/>
        <v>0.909090909</v>
      </c>
      <c r="U221" s="14">
        <v>0</v>
      </c>
      <c r="V221" s="14">
        <v>0</v>
      </c>
      <c r="W221" s="14">
        <v>0</v>
      </c>
      <c r="X221" s="18">
        <v>0.193265888863696</v>
      </c>
      <c r="Y221" s="17">
        <f t="shared" si="64"/>
        <v>1.2138353323760276</v>
      </c>
      <c r="Z221" s="14">
        <f t="shared" si="65"/>
        <v>0</v>
      </c>
      <c r="AA221" s="14">
        <f t="shared" si="66"/>
        <v>0</v>
      </c>
      <c r="AB221" s="15" t="str">
        <f t="shared" si="67"/>
        <v>Green</v>
      </c>
      <c r="AC221" s="15" t="str">
        <f t="shared" si="68"/>
        <v>Yellow</v>
      </c>
      <c r="AD221" s="15" t="str">
        <f t="shared" si="69"/>
        <v>None</v>
      </c>
      <c r="AE221" s="17">
        <f t="shared" si="70"/>
        <v>0.30769230769230771</v>
      </c>
      <c r="AF221" s="18">
        <f t="shared" si="71"/>
        <v>0.909090909</v>
      </c>
      <c r="AG221" s="18">
        <f t="shared" si="72"/>
        <v>0</v>
      </c>
      <c r="AH221" s="18">
        <f t="shared" si="73"/>
        <v>10.003695744378945</v>
      </c>
      <c r="AI221" s="18">
        <f t="shared" si="74"/>
        <v>-2.3521886561363043</v>
      </c>
      <c r="AJ221" s="18">
        <f t="shared" si="75"/>
        <v>-3.3484929117573596</v>
      </c>
      <c r="AK221" s="14" t="s">
        <v>53</v>
      </c>
      <c r="AL221" s="14">
        <v>0</v>
      </c>
      <c r="AM221" s="18">
        <f t="shared" si="76"/>
        <v>-2.5874075220086756</v>
      </c>
      <c r="AN221" s="17">
        <f t="shared" si="77"/>
        <v>1.2138353323760276</v>
      </c>
      <c r="AO221" s="14" t="s">
        <v>69</v>
      </c>
      <c r="AP221" s="14" t="s">
        <v>55</v>
      </c>
      <c r="AQ221" s="14">
        <v>0</v>
      </c>
      <c r="AR221" s="14">
        <v>7</v>
      </c>
      <c r="AS221" s="14">
        <v>5</v>
      </c>
      <c r="AT221" s="14">
        <v>1</v>
      </c>
    </row>
    <row r="222" spans="1:46" x14ac:dyDescent="0.55000000000000004">
      <c r="A222" s="14" t="s">
        <v>56</v>
      </c>
      <c r="B222" s="14" t="s">
        <v>177</v>
      </c>
      <c r="C222" s="15" t="s">
        <v>78</v>
      </c>
      <c r="D222" s="16">
        <v>6</v>
      </c>
      <c r="E222" s="16" t="s">
        <v>508</v>
      </c>
      <c r="F222" s="14" t="s">
        <v>509</v>
      </c>
      <c r="G222" s="14">
        <v>11</v>
      </c>
      <c r="H222" s="14">
        <v>11</v>
      </c>
      <c r="I222" s="14">
        <v>0</v>
      </c>
      <c r="J222" s="14">
        <v>0</v>
      </c>
      <c r="K222" s="14">
        <f>H222-I222-J222</f>
        <v>11</v>
      </c>
      <c r="L222" s="17">
        <f t="shared" si="60"/>
        <v>1</v>
      </c>
      <c r="M222" s="15">
        <v>0.66236432999999995</v>
      </c>
      <c r="N222" s="14">
        <f t="shared" si="61"/>
        <v>1</v>
      </c>
      <c r="O222" s="17">
        <v>0.93333333299999999</v>
      </c>
      <c r="P222" s="18">
        <f t="shared" si="62"/>
        <v>0.93333333299999999</v>
      </c>
      <c r="Q222" s="14">
        <v>0</v>
      </c>
      <c r="R222" s="14">
        <v>0</v>
      </c>
      <c r="S222" s="14">
        <v>0</v>
      </c>
      <c r="T222" s="18">
        <f t="shared" si="63"/>
        <v>0</v>
      </c>
      <c r="U222" s="14">
        <v>0</v>
      </c>
      <c r="V222" s="14">
        <v>0</v>
      </c>
      <c r="W222" s="14">
        <v>0</v>
      </c>
      <c r="X222" s="18">
        <v>0.28149797948027</v>
      </c>
      <c r="Y222" s="17">
        <f t="shared" si="64"/>
        <v>1.0592577594108847</v>
      </c>
      <c r="Z222" s="14">
        <f t="shared" si="65"/>
        <v>0</v>
      </c>
      <c r="AA222" s="14">
        <f t="shared" si="66"/>
        <v>0</v>
      </c>
      <c r="AB222" s="15" t="str">
        <f t="shared" si="67"/>
        <v>Yellow</v>
      </c>
      <c r="AC222" s="15" t="str">
        <f t="shared" si="68"/>
        <v>Yellow</v>
      </c>
      <c r="AD222" s="15" t="str">
        <f t="shared" si="69"/>
        <v>Category 1</v>
      </c>
      <c r="AE222" s="17">
        <f t="shared" si="70"/>
        <v>8.3333333333333329E-2</v>
      </c>
      <c r="AF222" s="18">
        <f t="shared" si="71"/>
        <v>0</v>
      </c>
      <c r="AG222" s="18">
        <f t="shared" si="72"/>
        <v>0</v>
      </c>
      <c r="AH222" s="18">
        <f t="shared" si="73"/>
        <v>10.003695744378945</v>
      </c>
      <c r="AI222" s="18">
        <f t="shared" si="74"/>
        <v>-0.65183535351972999</v>
      </c>
      <c r="AJ222" s="18">
        <f t="shared" si="75"/>
        <v>-1.6481396091407854</v>
      </c>
      <c r="AK222" s="14" t="s">
        <v>53</v>
      </c>
      <c r="AL222" s="14">
        <v>0</v>
      </c>
      <c r="AM222" s="18">
        <f t="shared" si="76"/>
        <v>-0.69839502187770897</v>
      </c>
      <c r="AN222" s="17">
        <f t="shared" si="77"/>
        <v>1.0592577594108847</v>
      </c>
      <c r="AO222" s="14" t="s">
        <v>60</v>
      </c>
      <c r="AP222" s="14" t="s">
        <v>55</v>
      </c>
      <c r="AQ222" s="14">
        <v>2</v>
      </c>
      <c r="AR222" s="14">
        <v>7</v>
      </c>
      <c r="AS222" s="14">
        <v>1</v>
      </c>
      <c r="AT222" s="14">
        <v>0</v>
      </c>
    </row>
    <row r="223" spans="1:46" x14ac:dyDescent="0.55000000000000004">
      <c r="A223" s="14" t="s">
        <v>48</v>
      </c>
      <c r="B223" s="14" t="s">
        <v>141</v>
      </c>
      <c r="C223" s="15" t="s">
        <v>78</v>
      </c>
      <c r="D223" s="16">
        <v>5</v>
      </c>
      <c r="E223" s="16" t="s">
        <v>510</v>
      </c>
      <c r="F223" s="14" t="s">
        <v>511</v>
      </c>
      <c r="G223" s="14">
        <v>11</v>
      </c>
      <c r="H223" s="14">
        <v>10</v>
      </c>
      <c r="I223" s="14">
        <v>0</v>
      </c>
      <c r="J223" s="14">
        <v>0</v>
      </c>
      <c r="K223" s="14">
        <f>H223-I223-J223</f>
        <v>10</v>
      </c>
      <c r="L223" s="17">
        <f t="shared" si="60"/>
        <v>0.90909090909090906</v>
      </c>
      <c r="M223" s="15">
        <v>0.67098404700000003</v>
      </c>
      <c r="N223" s="14">
        <f t="shared" si="61"/>
        <v>2</v>
      </c>
      <c r="O223" s="17">
        <v>0.928571429</v>
      </c>
      <c r="P223" s="18">
        <f t="shared" si="62"/>
        <v>1.857142858</v>
      </c>
      <c r="Q223" s="14">
        <v>0</v>
      </c>
      <c r="R223" s="14">
        <v>1</v>
      </c>
      <c r="S223" s="14">
        <v>0</v>
      </c>
      <c r="T223" s="18">
        <f t="shared" si="63"/>
        <v>0.928571429</v>
      </c>
      <c r="U223" s="14">
        <v>0</v>
      </c>
      <c r="V223" s="14">
        <v>0</v>
      </c>
      <c r="W223" s="14">
        <v>0</v>
      </c>
      <c r="X223" s="18">
        <v>0.34517702781124199</v>
      </c>
      <c r="Y223" s="17">
        <f t="shared" si="64"/>
        <v>1.1309579326535233</v>
      </c>
      <c r="Z223" s="14">
        <f t="shared" si="65"/>
        <v>0</v>
      </c>
      <c r="AA223" s="14">
        <f t="shared" si="66"/>
        <v>0</v>
      </c>
      <c r="AB223" s="15" t="str">
        <f t="shared" si="67"/>
        <v>Yellow</v>
      </c>
      <c r="AC223" s="15" t="str">
        <f t="shared" si="68"/>
        <v>Yellow</v>
      </c>
      <c r="AD223" s="15" t="str">
        <f t="shared" si="69"/>
        <v>Category 1</v>
      </c>
      <c r="AE223" s="17">
        <f t="shared" si="70"/>
        <v>0.16666666666666666</v>
      </c>
      <c r="AF223" s="18">
        <f t="shared" si="71"/>
        <v>0.928571429</v>
      </c>
      <c r="AG223" s="18">
        <f t="shared" si="72"/>
        <v>0</v>
      </c>
      <c r="AH223" s="18">
        <f t="shared" si="73"/>
        <v>10.003695744378945</v>
      </c>
      <c r="AI223" s="18">
        <f t="shared" si="74"/>
        <v>-1.440537259188758</v>
      </c>
      <c r="AJ223" s="18">
        <f t="shared" si="75"/>
        <v>-2.4368415148098137</v>
      </c>
      <c r="AK223" s="14" t="s">
        <v>53</v>
      </c>
      <c r="AL223" s="14">
        <v>0</v>
      </c>
      <c r="AM223" s="18">
        <f t="shared" si="76"/>
        <v>-1.5513478168718866</v>
      </c>
      <c r="AN223" s="17">
        <f t="shared" si="77"/>
        <v>1.1309579326535233</v>
      </c>
      <c r="AO223" s="14" t="s">
        <v>114</v>
      </c>
      <c r="AP223" s="14" t="s">
        <v>55</v>
      </c>
      <c r="AQ223" s="14">
        <v>1</v>
      </c>
      <c r="AR223" s="14">
        <v>7</v>
      </c>
      <c r="AS223" s="14">
        <v>2</v>
      </c>
      <c r="AT223" s="14">
        <v>0</v>
      </c>
    </row>
    <row r="224" spans="1:46" x14ac:dyDescent="0.55000000000000004">
      <c r="A224" s="14" t="s">
        <v>56</v>
      </c>
      <c r="B224" s="14" t="s">
        <v>65</v>
      </c>
      <c r="C224" s="15" t="s">
        <v>78</v>
      </c>
      <c r="D224" s="16">
        <v>4</v>
      </c>
      <c r="E224" s="16" t="s">
        <v>512</v>
      </c>
      <c r="F224" s="14" t="s">
        <v>513</v>
      </c>
      <c r="G224" s="14">
        <v>10</v>
      </c>
      <c r="H224" s="14">
        <v>10</v>
      </c>
      <c r="I224" s="14">
        <v>0</v>
      </c>
      <c r="J224" s="14">
        <v>0</v>
      </c>
      <c r="K224" s="14">
        <f>H224-I224-J224</f>
        <v>10</v>
      </c>
      <c r="L224" s="17">
        <f t="shared" si="60"/>
        <v>1</v>
      </c>
      <c r="M224" s="15">
        <v>1.1724085479999999</v>
      </c>
      <c r="N224" s="14">
        <f t="shared" si="61"/>
        <v>1</v>
      </c>
      <c r="O224" s="17">
        <v>0.9</v>
      </c>
      <c r="P224" s="18">
        <f t="shared" si="62"/>
        <v>0.9</v>
      </c>
      <c r="Q224" s="14">
        <v>0</v>
      </c>
      <c r="R224" s="14">
        <v>0</v>
      </c>
      <c r="S224" s="14">
        <v>0</v>
      </c>
      <c r="T224" s="18">
        <f t="shared" si="63"/>
        <v>0</v>
      </c>
      <c r="U224" s="14">
        <v>0</v>
      </c>
      <c r="V224" s="14">
        <v>0</v>
      </c>
      <c r="W224" s="14">
        <v>0</v>
      </c>
      <c r="X224" s="18">
        <v>1.2973292618672501</v>
      </c>
      <c r="Y224" s="17">
        <f t="shared" si="64"/>
        <v>0.96026707381327514</v>
      </c>
      <c r="Z224" s="14">
        <f t="shared" si="65"/>
        <v>0</v>
      </c>
      <c r="AA224" s="14">
        <f t="shared" si="66"/>
        <v>1</v>
      </c>
      <c r="AB224" s="15" t="str">
        <f t="shared" si="67"/>
        <v>Yellow</v>
      </c>
      <c r="AC224" s="15" t="str">
        <f t="shared" si="68"/>
        <v>Yellow</v>
      </c>
      <c r="AD224" s="15" t="str">
        <f t="shared" si="69"/>
        <v>Category 1</v>
      </c>
      <c r="AE224" s="17">
        <f t="shared" si="70"/>
        <v>9.0909090909090912E-2</v>
      </c>
      <c r="AF224" s="18">
        <f t="shared" si="71"/>
        <v>0</v>
      </c>
      <c r="AG224" s="18">
        <f t="shared" si="72"/>
        <v>0</v>
      </c>
      <c r="AH224" s="18">
        <f t="shared" si="73"/>
        <v>9.0942688585263127</v>
      </c>
      <c r="AI224" s="18">
        <f t="shared" si="74"/>
        <v>0.39732926186725004</v>
      </c>
      <c r="AJ224" s="18">
        <f t="shared" si="75"/>
        <v>-0.50840187960643712</v>
      </c>
      <c r="AK224" s="14" t="s">
        <v>53</v>
      </c>
      <c r="AL224" s="14">
        <v>0</v>
      </c>
      <c r="AM224" s="18">
        <f t="shared" si="76"/>
        <v>0.44147695763027783</v>
      </c>
      <c r="AN224" s="17">
        <f t="shared" si="77"/>
        <v>0.96026707381327514</v>
      </c>
      <c r="AO224" s="14" t="s">
        <v>69</v>
      </c>
      <c r="AP224" s="14" t="s">
        <v>55</v>
      </c>
      <c r="AQ224" s="14">
        <v>2</v>
      </c>
      <c r="AR224" s="14">
        <v>7</v>
      </c>
      <c r="AS224" s="14">
        <v>1</v>
      </c>
      <c r="AT224" s="14">
        <v>0</v>
      </c>
    </row>
    <row r="225" spans="1:46" x14ac:dyDescent="0.55000000000000004">
      <c r="A225" s="14" t="s">
        <v>48</v>
      </c>
      <c r="B225" s="14" t="s">
        <v>75</v>
      </c>
      <c r="C225" s="15" t="s">
        <v>78</v>
      </c>
      <c r="D225" s="16">
        <v>7</v>
      </c>
      <c r="E225" s="16" t="s">
        <v>514</v>
      </c>
      <c r="F225" s="14" t="s">
        <v>515</v>
      </c>
      <c r="G225" s="14">
        <v>15</v>
      </c>
      <c r="H225" s="14">
        <v>12</v>
      </c>
      <c r="I225" s="14">
        <v>0</v>
      </c>
      <c r="J225" s="14">
        <v>0</v>
      </c>
      <c r="K225" s="14">
        <f t="shared" si="59"/>
        <v>12</v>
      </c>
      <c r="L225" s="17">
        <f t="shared" si="60"/>
        <v>0.8</v>
      </c>
      <c r="M225" s="15">
        <v>1.118868355</v>
      </c>
      <c r="N225" s="14">
        <f t="shared" si="61"/>
        <v>2</v>
      </c>
      <c r="O225" s="17">
        <v>0.78947368399999995</v>
      </c>
      <c r="P225" s="18">
        <f t="shared" si="62"/>
        <v>1.5789473679999999</v>
      </c>
      <c r="Q225" s="14">
        <v>1</v>
      </c>
      <c r="R225" s="14">
        <v>1</v>
      </c>
      <c r="S225" s="14">
        <v>0</v>
      </c>
      <c r="T225" s="18">
        <f t="shared" si="63"/>
        <v>1.5789473679999999</v>
      </c>
      <c r="U225" s="14">
        <v>0</v>
      </c>
      <c r="V225" s="14">
        <v>0</v>
      </c>
      <c r="W225" s="14">
        <v>0</v>
      </c>
      <c r="X225" s="18">
        <v>0.683352968981358</v>
      </c>
      <c r="Y225" s="17">
        <f t="shared" si="64"/>
        <v>0.96496945113457611</v>
      </c>
      <c r="Z225" s="14">
        <f t="shared" si="65"/>
        <v>0</v>
      </c>
      <c r="AA225" s="14">
        <f t="shared" si="66"/>
        <v>1</v>
      </c>
      <c r="AB225" s="15" t="str">
        <f t="shared" si="67"/>
        <v>Red</v>
      </c>
      <c r="AC225" s="15" t="str">
        <f t="shared" si="68"/>
        <v>Yellow</v>
      </c>
      <c r="AD225" s="15" t="str">
        <f t="shared" si="69"/>
        <v>None</v>
      </c>
      <c r="AE225" s="17">
        <f t="shared" si="70"/>
        <v>0.14285714285714285</v>
      </c>
      <c r="AF225" s="18">
        <f t="shared" si="71"/>
        <v>1.5789473679999999</v>
      </c>
      <c r="AG225" s="18">
        <f t="shared" si="72"/>
        <v>0</v>
      </c>
      <c r="AH225" s="18">
        <f t="shared" si="73"/>
        <v>13.641403287789469</v>
      </c>
      <c r="AI225" s="18">
        <f t="shared" si="74"/>
        <v>0.52545823298135819</v>
      </c>
      <c r="AJ225" s="18">
        <f t="shared" si="75"/>
        <v>-0.83313847922917272</v>
      </c>
      <c r="AK225" s="14" t="s">
        <v>53</v>
      </c>
      <c r="AL225" s="14">
        <v>0</v>
      </c>
      <c r="AM225" s="18">
        <f t="shared" si="76"/>
        <v>0.6655804286205419</v>
      </c>
      <c r="AN225" s="17">
        <f t="shared" si="77"/>
        <v>0.96496945113457611</v>
      </c>
      <c r="AO225" s="14" t="s">
        <v>114</v>
      </c>
      <c r="AP225" s="14" t="s">
        <v>55</v>
      </c>
      <c r="AQ225" s="14">
        <v>0</v>
      </c>
      <c r="AR225" s="14">
        <v>7</v>
      </c>
      <c r="AS225" s="14">
        <v>2</v>
      </c>
      <c r="AT225" s="14">
        <v>0</v>
      </c>
    </row>
    <row r="226" spans="1:46" x14ac:dyDescent="0.55000000000000004">
      <c r="A226" s="14" t="s">
        <v>48</v>
      </c>
      <c r="B226" s="14" t="s">
        <v>49</v>
      </c>
      <c r="C226" s="15" t="s">
        <v>66</v>
      </c>
      <c r="D226" s="16">
        <v>6</v>
      </c>
      <c r="E226" s="16" t="s">
        <v>516</v>
      </c>
      <c r="F226" s="14" t="s">
        <v>517</v>
      </c>
      <c r="G226" s="14">
        <v>20</v>
      </c>
      <c r="H226" s="14">
        <v>17</v>
      </c>
      <c r="I226" s="14">
        <v>0</v>
      </c>
      <c r="J226" s="14">
        <v>0</v>
      </c>
      <c r="K226" s="14">
        <f t="shared" si="59"/>
        <v>17</v>
      </c>
      <c r="L226" s="17">
        <f t="shared" si="60"/>
        <v>0.85</v>
      </c>
      <c r="M226" s="15">
        <v>0.98360265499999999</v>
      </c>
      <c r="N226" s="14">
        <f t="shared" si="61"/>
        <v>5</v>
      </c>
      <c r="O226" s="17">
        <v>0.95833333300000001</v>
      </c>
      <c r="P226" s="18">
        <f t="shared" si="62"/>
        <v>4.7916666650000002</v>
      </c>
      <c r="Q226" s="14">
        <v>1</v>
      </c>
      <c r="R226" s="14">
        <v>0</v>
      </c>
      <c r="S226" s="14">
        <v>0</v>
      </c>
      <c r="T226" s="18">
        <f t="shared" si="63"/>
        <v>0.95833333300000001</v>
      </c>
      <c r="U226" s="14">
        <v>2</v>
      </c>
      <c r="V226" s="14">
        <v>0</v>
      </c>
      <c r="W226" s="14">
        <v>0</v>
      </c>
      <c r="X226" s="18">
        <v>0.99965101985378702</v>
      </c>
      <c r="Y226" s="17">
        <f t="shared" si="64"/>
        <v>0.98751744890731064</v>
      </c>
      <c r="Z226" s="14">
        <f t="shared" si="65"/>
        <v>0</v>
      </c>
      <c r="AA226" s="14">
        <f t="shared" si="66"/>
        <v>1</v>
      </c>
      <c r="AB226" s="15" t="str">
        <f t="shared" si="67"/>
        <v>Green</v>
      </c>
      <c r="AC226" s="15" t="str">
        <f t="shared" si="68"/>
        <v>Yellow</v>
      </c>
      <c r="AD226" s="15" t="str">
        <f t="shared" si="69"/>
        <v>None</v>
      </c>
      <c r="AE226" s="17">
        <f t="shared" si="70"/>
        <v>0.22727272727272727</v>
      </c>
      <c r="AF226" s="18">
        <f t="shared" si="71"/>
        <v>0.95833333300000001</v>
      </c>
      <c r="AG226" s="18">
        <f t="shared" si="72"/>
        <v>2</v>
      </c>
      <c r="AH226" s="18">
        <f t="shared" si="73"/>
        <v>18.188537717052625</v>
      </c>
      <c r="AI226" s="18">
        <f t="shared" si="74"/>
        <v>0.24965102185378674</v>
      </c>
      <c r="AJ226" s="18">
        <f t="shared" si="75"/>
        <v>-1.5618112610935873</v>
      </c>
      <c r="AK226" s="14" t="s">
        <v>53</v>
      </c>
      <c r="AL226" s="14">
        <v>0</v>
      </c>
      <c r="AM226" s="18">
        <f t="shared" si="76"/>
        <v>0.26050541419890977</v>
      </c>
      <c r="AN226" s="17">
        <f t="shared" si="77"/>
        <v>0.98751744890731064</v>
      </c>
      <c r="AO226" s="14" t="s">
        <v>110</v>
      </c>
      <c r="AP226" s="14" t="s">
        <v>55</v>
      </c>
      <c r="AQ226" s="14">
        <v>0</v>
      </c>
      <c r="AR226" s="14">
        <v>3</v>
      </c>
      <c r="AS226" s="14">
        <v>5</v>
      </c>
      <c r="AT226" s="14">
        <v>0</v>
      </c>
    </row>
    <row r="227" spans="1:46" x14ac:dyDescent="0.55000000000000004">
      <c r="A227" s="14" t="s">
        <v>48</v>
      </c>
      <c r="B227" s="14" t="s">
        <v>141</v>
      </c>
      <c r="C227" s="15" t="s">
        <v>78</v>
      </c>
      <c r="D227" s="16">
        <v>5</v>
      </c>
      <c r="E227" s="16" t="s">
        <v>518</v>
      </c>
      <c r="F227" s="14" t="s">
        <v>519</v>
      </c>
      <c r="G227" s="14">
        <v>11</v>
      </c>
      <c r="H227" s="14">
        <v>10</v>
      </c>
      <c r="I227" s="14">
        <v>0</v>
      </c>
      <c r="J227" s="14">
        <v>0</v>
      </c>
      <c r="K227" s="14">
        <f>H227-I227-J227</f>
        <v>10</v>
      </c>
      <c r="L227" s="17">
        <f t="shared" si="60"/>
        <v>0.90909090909090906</v>
      </c>
      <c r="M227" s="15">
        <v>1.5496235460000001</v>
      </c>
      <c r="N227" s="14">
        <f t="shared" si="61"/>
        <v>2</v>
      </c>
      <c r="O227" s="17">
        <v>1</v>
      </c>
      <c r="P227" s="18">
        <f t="shared" si="62"/>
        <v>2</v>
      </c>
      <c r="Q227" s="14">
        <v>1</v>
      </c>
      <c r="R227" s="14">
        <v>0</v>
      </c>
      <c r="S227" s="14">
        <v>0</v>
      </c>
      <c r="T227" s="18">
        <f t="shared" si="63"/>
        <v>1</v>
      </c>
      <c r="U227" s="14">
        <v>0</v>
      </c>
      <c r="V227" s="14">
        <v>0</v>
      </c>
      <c r="W227" s="14">
        <v>0</v>
      </c>
      <c r="X227" s="18">
        <v>0.349126437924066</v>
      </c>
      <c r="Y227" s="17">
        <f t="shared" si="64"/>
        <v>1.1500794147341757</v>
      </c>
      <c r="Z227" s="14">
        <f t="shared" si="65"/>
        <v>0</v>
      </c>
      <c r="AA227" s="14">
        <f t="shared" si="66"/>
        <v>0</v>
      </c>
      <c r="AB227" s="15" t="str">
        <f t="shared" si="67"/>
        <v>Yellow</v>
      </c>
      <c r="AC227" s="15" t="str">
        <f t="shared" si="68"/>
        <v>Yellow</v>
      </c>
      <c r="AD227" s="15" t="str">
        <f t="shared" si="69"/>
        <v>Category 1</v>
      </c>
      <c r="AE227" s="17">
        <f t="shared" si="70"/>
        <v>0.16666666666666666</v>
      </c>
      <c r="AF227" s="18">
        <f t="shared" si="71"/>
        <v>1</v>
      </c>
      <c r="AG227" s="18">
        <f t="shared" si="72"/>
        <v>0</v>
      </c>
      <c r="AH227" s="18">
        <f t="shared" si="73"/>
        <v>10.003695744378945</v>
      </c>
      <c r="AI227" s="18">
        <f t="shared" si="74"/>
        <v>-1.6508735620759341</v>
      </c>
      <c r="AJ227" s="18">
        <f t="shared" si="75"/>
        <v>-2.6471778176969893</v>
      </c>
      <c r="AK227" s="14" t="s">
        <v>53</v>
      </c>
      <c r="AL227" s="14">
        <v>0</v>
      </c>
      <c r="AM227" s="18">
        <f t="shared" si="76"/>
        <v>-1.6508735620759341</v>
      </c>
      <c r="AN227" s="17">
        <f t="shared" si="77"/>
        <v>1.1500794147341757</v>
      </c>
      <c r="AO227" s="14" t="s">
        <v>114</v>
      </c>
      <c r="AP227" s="14" t="s">
        <v>55</v>
      </c>
      <c r="AQ227" s="14">
        <v>1</v>
      </c>
      <c r="AR227" s="14">
        <v>7</v>
      </c>
      <c r="AS227" s="14">
        <v>2</v>
      </c>
      <c r="AT227" s="14">
        <v>0</v>
      </c>
    </row>
    <row r="228" spans="1:46" x14ac:dyDescent="0.55000000000000004">
      <c r="A228" s="14" t="s">
        <v>70</v>
      </c>
      <c r="B228" s="14" t="s">
        <v>92</v>
      </c>
      <c r="C228" s="15" t="s">
        <v>78</v>
      </c>
      <c r="D228" s="16">
        <v>6</v>
      </c>
      <c r="E228" s="16" t="s">
        <v>520</v>
      </c>
      <c r="F228" s="14" t="s">
        <v>521</v>
      </c>
      <c r="G228" s="14">
        <v>11</v>
      </c>
      <c r="H228" s="14">
        <v>10</v>
      </c>
      <c r="I228" s="14">
        <v>0</v>
      </c>
      <c r="J228" s="14">
        <v>0</v>
      </c>
      <c r="K228" s="14">
        <f>H228-I228-J228</f>
        <v>10</v>
      </c>
      <c r="L228" s="17">
        <f t="shared" si="60"/>
        <v>0.90909090909090906</v>
      </c>
      <c r="M228" s="15">
        <v>0.91063483899999997</v>
      </c>
      <c r="N228" s="14">
        <f t="shared" si="61"/>
        <v>3</v>
      </c>
      <c r="O228" s="17">
        <v>0.625</v>
      </c>
      <c r="P228" s="18">
        <f t="shared" si="62"/>
        <v>1.875</v>
      </c>
      <c r="Q228" s="14">
        <v>0</v>
      </c>
      <c r="R228" s="14">
        <v>0</v>
      </c>
      <c r="S228" s="14">
        <v>0</v>
      </c>
      <c r="T228" s="18">
        <f t="shared" si="63"/>
        <v>0</v>
      </c>
      <c r="U228" s="14">
        <v>0</v>
      </c>
      <c r="V228" s="14">
        <v>0</v>
      </c>
      <c r="W228" s="14">
        <v>0</v>
      </c>
      <c r="X228" s="18">
        <v>0.45611132612988797</v>
      </c>
      <c r="Y228" s="17">
        <f t="shared" si="64"/>
        <v>1.0380807885336465</v>
      </c>
      <c r="Z228" s="14">
        <f t="shared" si="65"/>
        <v>0</v>
      </c>
      <c r="AA228" s="14">
        <f t="shared" si="66"/>
        <v>0</v>
      </c>
      <c r="AB228" s="15" t="str">
        <f t="shared" si="67"/>
        <v>Yellow</v>
      </c>
      <c r="AC228" s="15" t="str">
        <f t="shared" si="68"/>
        <v>Yellow</v>
      </c>
      <c r="AD228" s="15" t="str">
        <f t="shared" si="69"/>
        <v>Category 1</v>
      </c>
      <c r="AE228" s="17">
        <f t="shared" si="70"/>
        <v>0.23076923076923078</v>
      </c>
      <c r="AF228" s="18">
        <f t="shared" si="71"/>
        <v>0</v>
      </c>
      <c r="AG228" s="18">
        <f t="shared" si="72"/>
        <v>0</v>
      </c>
      <c r="AH228" s="18">
        <f t="shared" si="73"/>
        <v>10.003695744378945</v>
      </c>
      <c r="AI228" s="18">
        <f t="shared" si="74"/>
        <v>-0.41888867387011203</v>
      </c>
      <c r="AJ228" s="18">
        <f t="shared" si="75"/>
        <v>-1.4151929294911674</v>
      </c>
      <c r="AK228" s="14" t="s">
        <v>53</v>
      </c>
      <c r="AL228" s="14">
        <v>0</v>
      </c>
      <c r="AM228" s="18">
        <f t="shared" si="76"/>
        <v>-0.67022187819217927</v>
      </c>
      <c r="AN228" s="17">
        <f t="shared" si="77"/>
        <v>1.0380807885336465</v>
      </c>
      <c r="AO228" s="14" t="s">
        <v>117</v>
      </c>
      <c r="AP228" s="14" t="s">
        <v>55</v>
      </c>
      <c r="AQ228" s="14">
        <v>1</v>
      </c>
      <c r="AR228" s="14">
        <v>7</v>
      </c>
      <c r="AS228" s="14">
        <v>3</v>
      </c>
      <c r="AT228" s="14">
        <v>0</v>
      </c>
    </row>
    <row r="229" spans="1:46" x14ac:dyDescent="0.55000000000000004">
      <c r="A229" s="14" t="s">
        <v>48</v>
      </c>
      <c r="B229" s="14" t="s">
        <v>107</v>
      </c>
      <c r="C229" s="15" t="s">
        <v>78</v>
      </c>
      <c r="D229" s="16">
        <v>7</v>
      </c>
      <c r="E229" s="16" t="s">
        <v>522</v>
      </c>
      <c r="F229" s="14" t="s">
        <v>523</v>
      </c>
      <c r="G229" s="14">
        <v>15</v>
      </c>
      <c r="H229" s="14">
        <v>15</v>
      </c>
      <c r="I229" s="14">
        <v>0</v>
      </c>
      <c r="J229" s="14">
        <v>0</v>
      </c>
      <c r="K229" s="14">
        <f>H229-I229-J229</f>
        <v>15</v>
      </c>
      <c r="L229" s="17">
        <f t="shared" si="60"/>
        <v>1</v>
      </c>
      <c r="M229" s="15">
        <v>0.66890017700000004</v>
      </c>
      <c r="N229" s="14">
        <f t="shared" si="61"/>
        <v>1</v>
      </c>
      <c r="O229" s="17">
        <v>0.86363636399999999</v>
      </c>
      <c r="P229" s="18">
        <f t="shared" si="62"/>
        <v>0.86363636399999999</v>
      </c>
      <c r="Q229" s="14">
        <v>0</v>
      </c>
      <c r="R229" s="14">
        <v>0</v>
      </c>
      <c r="S229" s="14">
        <v>0</v>
      </c>
      <c r="T229" s="18">
        <f t="shared" si="63"/>
        <v>0</v>
      </c>
      <c r="U229" s="14">
        <v>1</v>
      </c>
      <c r="V229" s="14">
        <v>0</v>
      </c>
      <c r="W229" s="14">
        <v>0</v>
      </c>
      <c r="X229" s="18">
        <v>0.206499618700548</v>
      </c>
      <c r="Y229" s="17">
        <f t="shared" si="64"/>
        <v>0.97714244968663011</v>
      </c>
      <c r="Z229" s="14">
        <f t="shared" si="65"/>
        <v>0</v>
      </c>
      <c r="AA229" s="14">
        <f t="shared" si="66"/>
        <v>1</v>
      </c>
      <c r="AB229" s="15" t="str">
        <f t="shared" si="67"/>
        <v>Yellow</v>
      </c>
      <c r="AC229" s="15" t="str">
        <f t="shared" si="68"/>
        <v>Yellow</v>
      </c>
      <c r="AD229" s="15" t="str">
        <f t="shared" si="69"/>
        <v>Category 1</v>
      </c>
      <c r="AE229" s="17">
        <f t="shared" si="70"/>
        <v>6.25E-2</v>
      </c>
      <c r="AF229" s="18">
        <f t="shared" si="71"/>
        <v>0</v>
      </c>
      <c r="AG229" s="18">
        <f t="shared" si="72"/>
        <v>1</v>
      </c>
      <c r="AH229" s="18">
        <f t="shared" si="73"/>
        <v>13.641403287789469</v>
      </c>
      <c r="AI229" s="18">
        <f t="shared" si="74"/>
        <v>0.34286325470054801</v>
      </c>
      <c r="AJ229" s="18">
        <f t="shared" si="75"/>
        <v>-1.0157334575099828</v>
      </c>
      <c r="AK229" s="14" t="s">
        <v>53</v>
      </c>
      <c r="AL229" s="14">
        <v>0</v>
      </c>
      <c r="AM229" s="18">
        <f t="shared" si="76"/>
        <v>0.39699955790716107</v>
      </c>
      <c r="AN229" s="17">
        <f t="shared" si="77"/>
        <v>0.97714244968663011</v>
      </c>
      <c r="AO229" s="14" t="s">
        <v>110</v>
      </c>
      <c r="AP229" s="14" t="s">
        <v>55</v>
      </c>
      <c r="AQ229" s="14">
        <v>2</v>
      </c>
      <c r="AR229" s="14">
        <v>7</v>
      </c>
      <c r="AS229" s="14">
        <v>1</v>
      </c>
      <c r="AT229" s="14">
        <v>0</v>
      </c>
    </row>
    <row r="230" spans="1:46" x14ac:dyDescent="0.55000000000000004">
      <c r="A230" s="14" t="s">
        <v>56</v>
      </c>
      <c r="B230" s="14" t="s">
        <v>61</v>
      </c>
      <c r="C230" s="15" t="s">
        <v>66</v>
      </c>
      <c r="D230" s="16">
        <v>7</v>
      </c>
      <c r="E230" s="16" t="s">
        <v>524</v>
      </c>
      <c r="F230" s="14" t="s">
        <v>525</v>
      </c>
      <c r="G230" s="14">
        <v>30</v>
      </c>
      <c r="H230" s="14">
        <v>23</v>
      </c>
      <c r="I230" s="14">
        <v>0</v>
      </c>
      <c r="J230" s="14">
        <v>0</v>
      </c>
      <c r="K230" s="14">
        <f t="shared" si="59"/>
        <v>23</v>
      </c>
      <c r="L230" s="17">
        <f t="shared" si="60"/>
        <v>0.76666666666666672</v>
      </c>
      <c r="M230" s="15">
        <v>1.2990450120000001</v>
      </c>
      <c r="N230" s="14">
        <f t="shared" si="61"/>
        <v>12</v>
      </c>
      <c r="O230" s="17">
        <v>0.67741935499999995</v>
      </c>
      <c r="P230" s="18">
        <f t="shared" si="62"/>
        <v>8.1290322599999989</v>
      </c>
      <c r="Q230" s="14">
        <v>0</v>
      </c>
      <c r="R230" s="14">
        <v>0</v>
      </c>
      <c r="S230" s="14">
        <v>0</v>
      </c>
      <c r="T230" s="18">
        <f t="shared" si="63"/>
        <v>0</v>
      </c>
      <c r="U230" s="14">
        <v>1</v>
      </c>
      <c r="V230" s="14">
        <v>0</v>
      </c>
      <c r="W230" s="14">
        <v>0</v>
      </c>
      <c r="X230" s="18">
        <v>1.62851231926211</v>
      </c>
      <c r="Y230" s="17">
        <f t="shared" si="64"/>
        <v>0.95001733135792965</v>
      </c>
      <c r="Z230" s="14">
        <f t="shared" si="65"/>
        <v>0</v>
      </c>
      <c r="AA230" s="14">
        <f t="shared" si="66"/>
        <v>3</v>
      </c>
      <c r="AB230" s="15" t="str">
        <f t="shared" si="67"/>
        <v>Red</v>
      </c>
      <c r="AC230" s="15" t="str">
        <f t="shared" si="68"/>
        <v>Yellow</v>
      </c>
      <c r="AD230" s="15" t="str">
        <f t="shared" si="69"/>
        <v>None</v>
      </c>
      <c r="AE230" s="17">
        <f t="shared" si="70"/>
        <v>0.34285714285714286</v>
      </c>
      <c r="AF230" s="18">
        <f t="shared" si="71"/>
        <v>0</v>
      </c>
      <c r="AG230" s="18">
        <f t="shared" si="72"/>
        <v>1</v>
      </c>
      <c r="AH230" s="18">
        <f t="shared" si="73"/>
        <v>27.282806575578938</v>
      </c>
      <c r="AI230" s="18">
        <f t="shared" si="74"/>
        <v>1.4994800592621111</v>
      </c>
      <c r="AJ230" s="18">
        <f t="shared" si="75"/>
        <v>-1.2177133651589507</v>
      </c>
      <c r="AK230" s="14" t="s">
        <v>53</v>
      </c>
      <c r="AL230" s="14">
        <v>0</v>
      </c>
      <c r="AM230" s="18">
        <f t="shared" si="76"/>
        <v>2.2135181821932313</v>
      </c>
      <c r="AN230" s="17">
        <f t="shared" si="77"/>
        <v>0.95001733135792965</v>
      </c>
      <c r="AO230" s="14" t="s">
        <v>64</v>
      </c>
      <c r="AP230" s="14" t="s">
        <v>55</v>
      </c>
      <c r="AQ230" s="14">
        <v>0</v>
      </c>
      <c r="AR230" s="14">
        <v>3</v>
      </c>
      <c r="AS230" s="14">
        <v>12</v>
      </c>
      <c r="AT230" s="14">
        <v>0</v>
      </c>
    </row>
    <row r="231" spans="1:46" x14ac:dyDescent="0.55000000000000004">
      <c r="A231" s="14" t="s">
        <v>70</v>
      </c>
      <c r="B231" s="14" t="s">
        <v>118</v>
      </c>
      <c r="C231" s="15" t="s">
        <v>78</v>
      </c>
      <c r="D231" s="16">
        <v>5</v>
      </c>
      <c r="E231" s="16" t="s">
        <v>526</v>
      </c>
      <c r="F231" s="14" t="s">
        <v>527</v>
      </c>
      <c r="G231" s="14">
        <v>11</v>
      </c>
      <c r="H231" s="14">
        <v>12</v>
      </c>
      <c r="I231" s="14">
        <v>0</v>
      </c>
      <c r="J231" s="14">
        <v>0</v>
      </c>
      <c r="K231" s="14">
        <f>H231-I231-J231</f>
        <v>12</v>
      </c>
      <c r="L231" s="17">
        <f t="shared" si="60"/>
        <v>1.0909090909090908</v>
      </c>
      <c r="M231" s="15">
        <v>0.97535934300000005</v>
      </c>
      <c r="N231" s="14">
        <f t="shared" si="61"/>
        <v>0</v>
      </c>
      <c r="O231" s="17">
        <v>0.92307692299999999</v>
      </c>
      <c r="P231" s="18">
        <f t="shared" si="62"/>
        <v>0</v>
      </c>
      <c r="Q231" s="14">
        <v>0</v>
      </c>
      <c r="R231" s="14">
        <v>0</v>
      </c>
      <c r="S231" s="14">
        <v>0</v>
      </c>
      <c r="T231" s="18">
        <f t="shared" si="63"/>
        <v>0</v>
      </c>
      <c r="U231" s="14">
        <v>0</v>
      </c>
      <c r="V231" s="14">
        <v>0</v>
      </c>
      <c r="W231" s="14">
        <v>0</v>
      </c>
      <c r="X231" s="18">
        <v>0.87305458263867097</v>
      </c>
      <c r="Y231" s="17">
        <f t="shared" si="64"/>
        <v>1.0115404924873934</v>
      </c>
      <c r="Z231" s="14">
        <f t="shared" si="65"/>
        <v>0</v>
      </c>
      <c r="AA231" s="14">
        <f t="shared" si="66"/>
        <v>0</v>
      </c>
      <c r="AB231" s="15" t="str">
        <f t="shared" si="67"/>
        <v>Yellow</v>
      </c>
      <c r="AC231" s="15" t="str">
        <f t="shared" si="68"/>
        <v>Yellow</v>
      </c>
      <c r="AD231" s="15" t="str">
        <f t="shared" si="69"/>
        <v>Category 1</v>
      </c>
      <c r="AE231" s="17">
        <f t="shared" si="70"/>
        <v>0</v>
      </c>
      <c r="AF231" s="18">
        <f t="shared" si="71"/>
        <v>0</v>
      </c>
      <c r="AG231" s="18">
        <f t="shared" si="72"/>
        <v>0</v>
      </c>
      <c r="AH231" s="18">
        <f t="shared" si="73"/>
        <v>10.003695744378945</v>
      </c>
      <c r="AI231" s="18">
        <f t="shared" si="74"/>
        <v>-0.12694541736132903</v>
      </c>
      <c r="AJ231" s="18">
        <f t="shared" si="75"/>
        <v>-1.1232496729823844</v>
      </c>
      <c r="AK231" s="14" t="s">
        <v>53</v>
      </c>
      <c r="AL231" s="14">
        <v>0</v>
      </c>
      <c r="AM231" s="18">
        <f t="shared" si="76"/>
        <v>-0.13752420215290012</v>
      </c>
      <c r="AN231" s="17">
        <f t="shared" si="77"/>
        <v>1.0115404924873934</v>
      </c>
      <c r="AO231" s="14" t="s">
        <v>117</v>
      </c>
      <c r="AP231" s="14" t="s">
        <v>55</v>
      </c>
      <c r="AQ231" s="14">
        <v>2</v>
      </c>
      <c r="AR231" s="14">
        <v>7</v>
      </c>
      <c r="AS231" s="14">
        <v>0</v>
      </c>
      <c r="AT231" s="14">
        <v>0</v>
      </c>
    </row>
    <row r="232" spans="1:46" x14ac:dyDescent="0.55000000000000004">
      <c r="A232" s="14" t="s">
        <v>56</v>
      </c>
      <c r="B232" s="14" t="s">
        <v>61</v>
      </c>
      <c r="C232" s="15" t="s">
        <v>66</v>
      </c>
      <c r="D232" s="16">
        <v>6</v>
      </c>
      <c r="E232" s="16" t="s">
        <v>528</v>
      </c>
      <c r="F232" s="14" t="s">
        <v>493</v>
      </c>
      <c r="G232" s="14">
        <v>22</v>
      </c>
      <c r="H232" s="14">
        <v>19</v>
      </c>
      <c r="I232" s="14">
        <v>0</v>
      </c>
      <c r="J232" s="14">
        <v>1</v>
      </c>
      <c r="K232" s="14">
        <f t="shared" si="59"/>
        <v>18</v>
      </c>
      <c r="L232" s="17">
        <f t="shared" si="60"/>
        <v>0.81818181818181823</v>
      </c>
      <c r="M232" s="15">
        <v>1.1519050879999999</v>
      </c>
      <c r="N232" s="14">
        <f t="shared" si="61"/>
        <v>8</v>
      </c>
      <c r="O232" s="17">
        <v>0.68181818199999999</v>
      </c>
      <c r="P232" s="18">
        <f t="shared" si="62"/>
        <v>5.454545456</v>
      </c>
      <c r="Q232" s="14">
        <v>0</v>
      </c>
      <c r="R232" s="14">
        <v>0</v>
      </c>
      <c r="S232" s="14">
        <v>0</v>
      </c>
      <c r="T232" s="18">
        <f t="shared" si="63"/>
        <v>0</v>
      </c>
      <c r="U232" s="14">
        <v>0</v>
      </c>
      <c r="V232" s="14">
        <v>0</v>
      </c>
      <c r="W232" s="14">
        <v>0</v>
      </c>
      <c r="X232" s="18">
        <v>0.79730230240871902</v>
      </c>
      <c r="Y232" s="17">
        <f t="shared" si="64"/>
        <v>1.0298746887996035</v>
      </c>
      <c r="Z232" s="14">
        <f t="shared" si="65"/>
        <v>0</v>
      </c>
      <c r="AA232" s="14">
        <f t="shared" si="66"/>
        <v>0</v>
      </c>
      <c r="AB232" s="15" t="str">
        <f t="shared" si="67"/>
        <v>Green</v>
      </c>
      <c r="AC232" s="15" t="str">
        <f t="shared" si="68"/>
        <v>Yellow</v>
      </c>
      <c r="AD232" s="15" t="str">
        <f t="shared" si="69"/>
        <v>None</v>
      </c>
      <c r="AE232" s="17">
        <f t="shared" si="70"/>
        <v>0.30769230769230771</v>
      </c>
      <c r="AF232" s="18">
        <f t="shared" si="71"/>
        <v>0</v>
      </c>
      <c r="AG232" s="18">
        <f t="shared" si="72"/>
        <v>0</v>
      </c>
      <c r="AH232" s="18">
        <f t="shared" si="73"/>
        <v>20.007391488757889</v>
      </c>
      <c r="AI232" s="18">
        <f t="shared" si="74"/>
        <v>-0.65724315359128094</v>
      </c>
      <c r="AJ232" s="18">
        <f t="shared" si="75"/>
        <v>-2.6498516648333914</v>
      </c>
      <c r="AK232" s="14" t="s">
        <v>53</v>
      </c>
      <c r="AL232" s="14">
        <v>0</v>
      </c>
      <c r="AM232" s="18">
        <f t="shared" si="76"/>
        <v>-0.963956625010157</v>
      </c>
      <c r="AN232" s="17">
        <f t="shared" si="77"/>
        <v>1.0298746887996035</v>
      </c>
      <c r="AO232" s="14" t="s">
        <v>64</v>
      </c>
      <c r="AP232" s="14" t="s">
        <v>55</v>
      </c>
      <c r="AQ232" s="14">
        <v>0</v>
      </c>
      <c r="AR232" s="14">
        <v>3</v>
      </c>
      <c r="AS232" s="14">
        <v>8</v>
      </c>
      <c r="AT232" s="14">
        <v>0</v>
      </c>
    </row>
    <row r="233" spans="1:46" x14ac:dyDescent="0.55000000000000004">
      <c r="A233" s="14" t="s">
        <v>70</v>
      </c>
      <c r="B233" s="14" t="s">
        <v>99</v>
      </c>
      <c r="C233" s="15" t="s">
        <v>50</v>
      </c>
      <c r="D233" s="16">
        <v>8</v>
      </c>
      <c r="E233" s="16" t="s">
        <v>529</v>
      </c>
      <c r="F233" s="14" t="s">
        <v>530</v>
      </c>
      <c r="G233" s="14">
        <v>20</v>
      </c>
      <c r="H233" s="14">
        <v>18</v>
      </c>
      <c r="I233" s="14">
        <v>0</v>
      </c>
      <c r="J233" s="14">
        <v>0</v>
      </c>
      <c r="K233" s="14">
        <f>H233-I233-J233</f>
        <v>18</v>
      </c>
      <c r="L233" s="17">
        <f t="shared" si="60"/>
        <v>0.9</v>
      </c>
      <c r="M233" s="15">
        <v>0.99986310700000003</v>
      </c>
      <c r="N233" s="14">
        <f t="shared" si="61"/>
        <v>4</v>
      </c>
      <c r="O233" s="17">
        <v>0.909090909</v>
      </c>
      <c r="P233" s="18">
        <f t="shared" si="62"/>
        <v>3.636363636</v>
      </c>
      <c r="Q233" s="14">
        <v>0</v>
      </c>
      <c r="R233" s="14">
        <v>0</v>
      </c>
      <c r="S233" s="14">
        <v>0</v>
      </c>
      <c r="T233" s="18">
        <f t="shared" si="63"/>
        <v>0</v>
      </c>
      <c r="U233" s="14">
        <v>0</v>
      </c>
      <c r="V233" s="14">
        <v>0</v>
      </c>
      <c r="W233" s="14">
        <v>0</v>
      </c>
      <c r="X233" s="18">
        <v>1.8702955039173501</v>
      </c>
      <c r="Y233" s="17">
        <f t="shared" si="64"/>
        <v>0.98830340660413241</v>
      </c>
      <c r="Z233" s="14">
        <f t="shared" si="65"/>
        <v>0</v>
      </c>
      <c r="AA233" s="14">
        <f t="shared" si="66"/>
        <v>1</v>
      </c>
      <c r="AB233" s="15" t="str">
        <f t="shared" si="67"/>
        <v>Yellow</v>
      </c>
      <c r="AC233" s="15" t="str">
        <f t="shared" si="68"/>
        <v>Yellow</v>
      </c>
      <c r="AD233" s="15" t="str">
        <f t="shared" si="69"/>
        <v>Category 2</v>
      </c>
      <c r="AE233" s="17">
        <f t="shared" si="70"/>
        <v>0.18181818181818182</v>
      </c>
      <c r="AF233" s="18">
        <f t="shared" si="71"/>
        <v>0</v>
      </c>
      <c r="AG233" s="18">
        <f t="shared" si="72"/>
        <v>0</v>
      </c>
      <c r="AH233" s="18">
        <f t="shared" si="73"/>
        <v>18.188537717052625</v>
      </c>
      <c r="AI233" s="18">
        <f t="shared" si="74"/>
        <v>0.2339318679173501</v>
      </c>
      <c r="AJ233" s="18">
        <f t="shared" si="75"/>
        <v>-1.5775304150300244</v>
      </c>
      <c r="AK233" s="14" t="s">
        <v>53</v>
      </c>
      <c r="AL233" s="14">
        <v>0</v>
      </c>
      <c r="AM233" s="18">
        <f t="shared" si="76"/>
        <v>0.25732505473481759</v>
      </c>
      <c r="AN233" s="17">
        <f t="shared" si="77"/>
        <v>0.98830340660413241</v>
      </c>
      <c r="AO233" s="14" t="s">
        <v>102</v>
      </c>
      <c r="AP233" s="14" t="s">
        <v>55</v>
      </c>
      <c r="AQ233" s="14">
        <v>1</v>
      </c>
      <c r="AR233" s="14">
        <v>2</v>
      </c>
      <c r="AS233" s="14">
        <v>4</v>
      </c>
      <c r="AT233" s="14">
        <v>0</v>
      </c>
    </row>
    <row r="234" spans="1:46" x14ac:dyDescent="0.55000000000000004">
      <c r="A234" s="14" t="s">
        <v>56</v>
      </c>
      <c r="B234" s="14" t="s">
        <v>65</v>
      </c>
      <c r="C234" s="15" t="s">
        <v>66</v>
      </c>
      <c r="D234" s="16">
        <v>5</v>
      </c>
      <c r="E234" s="16" t="s">
        <v>531</v>
      </c>
      <c r="F234" s="14" t="s">
        <v>532</v>
      </c>
      <c r="G234" s="14">
        <v>17</v>
      </c>
      <c r="H234" s="14">
        <v>16</v>
      </c>
      <c r="I234" s="14">
        <v>0</v>
      </c>
      <c r="J234" s="14">
        <v>0</v>
      </c>
      <c r="K234" s="14">
        <f>H234-I234-J234</f>
        <v>16</v>
      </c>
      <c r="L234" s="17">
        <f t="shared" si="60"/>
        <v>0.94117647058823528</v>
      </c>
      <c r="M234" s="15">
        <v>1.9598448550000001</v>
      </c>
      <c r="N234" s="14">
        <f t="shared" si="61"/>
        <v>3</v>
      </c>
      <c r="O234" s="17">
        <v>0.8</v>
      </c>
      <c r="P234" s="18">
        <f t="shared" si="62"/>
        <v>2.4000000000000004</v>
      </c>
      <c r="Q234" s="14">
        <v>1</v>
      </c>
      <c r="R234" s="14">
        <v>0</v>
      </c>
      <c r="S234" s="14">
        <v>0</v>
      </c>
      <c r="T234" s="18">
        <f t="shared" si="63"/>
        <v>0.8</v>
      </c>
      <c r="U234" s="14">
        <v>1</v>
      </c>
      <c r="V234" s="14">
        <v>0</v>
      </c>
      <c r="W234" s="14">
        <v>0</v>
      </c>
      <c r="X234" s="18">
        <v>1.5394243060270201</v>
      </c>
      <c r="Y234" s="17">
        <f t="shared" si="64"/>
        <v>0.98003386435135176</v>
      </c>
      <c r="Z234" s="14">
        <f t="shared" si="65"/>
        <v>0</v>
      </c>
      <c r="AA234" s="14">
        <f t="shared" si="66"/>
        <v>1</v>
      </c>
      <c r="AB234" s="15" t="str">
        <f t="shared" si="67"/>
        <v>Yellow</v>
      </c>
      <c r="AC234" s="15" t="str">
        <f t="shared" si="68"/>
        <v>Yellow</v>
      </c>
      <c r="AD234" s="15" t="str">
        <f t="shared" si="69"/>
        <v>Category 1</v>
      </c>
      <c r="AE234" s="17">
        <f t="shared" si="70"/>
        <v>0.15789473684210525</v>
      </c>
      <c r="AF234" s="18">
        <f t="shared" si="71"/>
        <v>0.8</v>
      </c>
      <c r="AG234" s="18">
        <f t="shared" si="72"/>
        <v>1</v>
      </c>
      <c r="AH234" s="18">
        <f t="shared" si="73"/>
        <v>15.460257059494733</v>
      </c>
      <c r="AI234" s="18">
        <f t="shared" si="74"/>
        <v>0.3394243060270199</v>
      </c>
      <c r="AJ234" s="18">
        <f t="shared" si="75"/>
        <v>-1.200318634478247</v>
      </c>
      <c r="AK234" s="14" t="s">
        <v>53</v>
      </c>
      <c r="AL234" s="14">
        <v>0</v>
      </c>
      <c r="AM234" s="18">
        <f t="shared" si="76"/>
        <v>0.42428038253377487</v>
      </c>
      <c r="AN234" s="17">
        <f t="shared" si="77"/>
        <v>0.98003386435135176</v>
      </c>
      <c r="AO234" s="14" t="s">
        <v>69</v>
      </c>
      <c r="AP234" s="14" t="s">
        <v>55</v>
      </c>
      <c r="AQ234" s="14">
        <v>2</v>
      </c>
      <c r="AR234" s="14">
        <v>3</v>
      </c>
      <c r="AS234" s="14">
        <v>4</v>
      </c>
      <c r="AT234" s="14">
        <v>1</v>
      </c>
    </row>
    <row r="235" spans="1:46" x14ac:dyDescent="0.55000000000000004">
      <c r="A235" s="14" t="s">
        <v>56</v>
      </c>
      <c r="B235" s="14" t="s">
        <v>83</v>
      </c>
      <c r="C235" s="15" t="s">
        <v>66</v>
      </c>
      <c r="D235" s="16">
        <v>9</v>
      </c>
      <c r="E235" s="16" t="s">
        <v>533</v>
      </c>
      <c r="F235" s="14" t="s">
        <v>534</v>
      </c>
      <c r="G235" s="14">
        <v>43</v>
      </c>
      <c r="H235" s="14">
        <v>34</v>
      </c>
      <c r="I235" s="14">
        <v>1</v>
      </c>
      <c r="J235" s="14">
        <v>1</v>
      </c>
      <c r="K235" s="14">
        <f t="shared" si="59"/>
        <v>32</v>
      </c>
      <c r="L235" s="17">
        <f t="shared" si="60"/>
        <v>0.7441860465116279</v>
      </c>
      <c r="M235" s="15">
        <v>1.5290424600000001</v>
      </c>
      <c r="N235" s="14">
        <f t="shared" si="61"/>
        <v>12</v>
      </c>
      <c r="O235" s="17">
        <v>0.93548387099999997</v>
      </c>
      <c r="P235" s="18">
        <f t="shared" si="62"/>
        <v>11.225806452</v>
      </c>
      <c r="Q235" s="14">
        <v>0</v>
      </c>
      <c r="R235" s="14">
        <v>0</v>
      </c>
      <c r="S235" s="14">
        <v>1</v>
      </c>
      <c r="T235" s="18">
        <f t="shared" si="63"/>
        <v>1</v>
      </c>
      <c r="U235" s="14">
        <v>0</v>
      </c>
      <c r="V235" s="14">
        <v>0</v>
      </c>
      <c r="W235" s="14">
        <v>0</v>
      </c>
      <c r="X235" s="18">
        <v>3.6106298801425298</v>
      </c>
      <c r="Y235" s="17">
        <f t="shared" si="64"/>
        <v>0.94453899004319697</v>
      </c>
      <c r="Z235" s="14">
        <f t="shared" si="65"/>
        <v>0</v>
      </c>
      <c r="AA235" s="14">
        <f t="shared" si="66"/>
        <v>3</v>
      </c>
      <c r="AB235" s="15" t="str">
        <f t="shared" si="67"/>
        <v>Red</v>
      </c>
      <c r="AC235" s="15" t="str">
        <f t="shared" si="68"/>
        <v>Yellow</v>
      </c>
      <c r="AD235" s="15" t="str">
        <f t="shared" si="69"/>
        <v>None</v>
      </c>
      <c r="AE235" s="17">
        <f t="shared" si="70"/>
        <v>0.27272727272727271</v>
      </c>
      <c r="AF235" s="18">
        <f t="shared" si="71"/>
        <v>0</v>
      </c>
      <c r="AG235" s="18">
        <f t="shared" si="72"/>
        <v>0</v>
      </c>
      <c r="AH235" s="18">
        <f t="shared" si="73"/>
        <v>39.105356091663147</v>
      </c>
      <c r="AI235" s="18">
        <f t="shared" si="74"/>
        <v>2.3848234281425293</v>
      </c>
      <c r="AJ235" s="18">
        <f t="shared" si="75"/>
        <v>-1.5098204801943238</v>
      </c>
      <c r="AK235" s="14" t="s">
        <v>53</v>
      </c>
      <c r="AL235" s="14">
        <v>0</v>
      </c>
      <c r="AM235" s="18">
        <f t="shared" si="76"/>
        <v>2.5492940093058318</v>
      </c>
      <c r="AN235" s="17">
        <f t="shared" si="77"/>
        <v>0.94453899004319697</v>
      </c>
      <c r="AO235" s="14" t="s">
        <v>60</v>
      </c>
      <c r="AP235" s="14" t="s">
        <v>55</v>
      </c>
      <c r="AQ235" s="14">
        <v>0</v>
      </c>
      <c r="AR235" s="14">
        <v>3</v>
      </c>
      <c r="AS235" s="14">
        <v>12</v>
      </c>
      <c r="AT235" s="14">
        <v>0</v>
      </c>
    </row>
    <row r="236" spans="1:46" x14ac:dyDescent="0.55000000000000004">
      <c r="A236" s="14" t="s">
        <v>70</v>
      </c>
      <c r="B236" s="14" t="s">
        <v>118</v>
      </c>
      <c r="C236" s="15" t="s">
        <v>66</v>
      </c>
      <c r="D236" s="16">
        <v>6</v>
      </c>
      <c r="E236" s="16" t="s">
        <v>535</v>
      </c>
      <c r="F236" s="14" t="s">
        <v>536</v>
      </c>
      <c r="G236" s="14">
        <v>22</v>
      </c>
      <c r="H236" s="14">
        <v>18</v>
      </c>
      <c r="I236" s="14">
        <v>0</v>
      </c>
      <c r="J236" s="14">
        <v>0</v>
      </c>
      <c r="K236" s="14">
        <f t="shared" si="59"/>
        <v>18</v>
      </c>
      <c r="L236" s="17">
        <f t="shared" si="60"/>
        <v>0.81818181818181823</v>
      </c>
      <c r="M236" s="15">
        <v>1.141136208</v>
      </c>
      <c r="N236" s="14">
        <f t="shared" si="61"/>
        <v>6</v>
      </c>
      <c r="O236" s="17">
        <v>1</v>
      </c>
      <c r="P236" s="18">
        <f t="shared" si="62"/>
        <v>6</v>
      </c>
      <c r="Q236" s="14">
        <v>0</v>
      </c>
      <c r="R236" s="14">
        <v>0</v>
      </c>
      <c r="S236" s="14">
        <v>0</v>
      </c>
      <c r="T236" s="18">
        <f t="shared" si="63"/>
        <v>0</v>
      </c>
      <c r="U236" s="14">
        <v>2</v>
      </c>
      <c r="V236" s="14">
        <v>1</v>
      </c>
      <c r="W236" s="14">
        <v>0</v>
      </c>
      <c r="X236" s="18">
        <v>1.1427610056606701</v>
      </c>
      <c r="Y236" s="17">
        <f t="shared" si="64"/>
        <v>0.90260177246996953</v>
      </c>
      <c r="Z236" s="14">
        <f t="shared" si="65"/>
        <v>1</v>
      </c>
      <c r="AA236" s="14">
        <f t="shared" si="66"/>
        <v>3</v>
      </c>
      <c r="AB236" s="15" t="str">
        <f t="shared" si="67"/>
        <v>Green</v>
      </c>
      <c r="AC236" s="15" t="str">
        <f t="shared" si="68"/>
        <v>Yellow</v>
      </c>
      <c r="AD236" s="15" t="str">
        <f t="shared" si="69"/>
        <v>None</v>
      </c>
      <c r="AE236" s="17">
        <f t="shared" si="70"/>
        <v>0.25</v>
      </c>
      <c r="AF236" s="18">
        <f t="shared" si="71"/>
        <v>0</v>
      </c>
      <c r="AG236" s="18">
        <f t="shared" si="72"/>
        <v>3</v>
      </c>
      <c r="AH236" s="18">
        <f t="shared" si="73"/>
        <v>20.007391488757889</v>
      </c>
      <c r="AI236" s="18">
        <f t="shared" si="74"/>
        <v>2.1427610056606703</v>
      </c>
      <c r="AJ236" s="18">
        <f t="shared" si="75"/>
        <v>0.15015249441855949</v>
      </c>
      <c r="AK236" s="14" t="s">
        <v>53</v>
      </c>
      <c r="AL236" s="14">
        <v>0</v>
      </c>
      <c r="AM236" s="18">
        <f t="shared" si="76"/>
        <v>2.1427610056606703</v>
      </c>
      <c r="AN236" s="17">
        <f t="shared" si="77"/>
        <v>0.90260177246996953</v>
      </c>
      <c r="AO236" s="14" t="s">
        <v>117</v>
      </c>
      <c r="AP236" s="14" t="s">
        <v>55</v>
      </c>
      <c r="AQ236" s="14">
        <v>0</v>
      </c>
      <c r="AR236" s="14">
        <v>3</v>
      </c>
      <c r="AS236" s="14">
        <v>6</v>
      </c>
      <c r="AT236" s="14">
        <v>0</v>
      </c>
    </row>
    <row r="237" spans="1:46" x14ac:dyDescent="0.55000000000000004">
      <c r="A237" s="14" t="s">
        <v>48</v>
      </c>
      <c r="B237" s="14" t="s">
        <v>111</v>
      </c>
      <c r="C237" s="15" t="s">
        <v>78</v>
      </c>
      <c r="D237" s="16">
        <v>6</v>
      </c>
      <c r="E237" s="16" t="s">
        <v>537</v>
      </c>
      <c r="F237" s="14" t="s">
        <v>538</v>
      </c>
      <c r="G237" s="14">
        <v>13</v>
      </c>
      <c r="H237" s="14">
        <v>12</v>
      </c>
      <c r="I237" s="14">
        <v>0</v>
      </c>
      <c r="J237" s="14">
        <v>0</v>
      </c>
      <c r="K237" s="14">
        <f>H237-I237-J237</f>
        <v>12</v>
      </c>
      <c r="L237" s="17">
        <f t="shared" si="60"/>
        <v>0.92307692307692313</v>
      </c>
      <c r="M237" s="15">
        <v>0.56284448300000001</v>
      </c>
      <c r="N237" s="14">
        <f t="shared" si="61"/>
        <v>1</v>
      </c>
      <c r="O237" s="17">
        <v>0.95</v>
      </c>
      <c r="P237" s="18">
        <f t="shared" si="62"/>
        <v>0.95</v>
      </c>
      <c r="Q237" s="14">
        <v>1</v>
      </c>
      <c r="R237" s="14">
        <v>0</v>
      </c>
      <c r="S237" s="14">
        <v>0</v>
      </c>
      <c r="T237" s="18">
        <f t="shared" si="63"/>
        <v>0.95</v>
      </c>
      <c r="U237" s="14">
        <v>1</v>
      </c>
      <c r="V237" s="14">
        <v>0</v>
      </c>
      <c r="W237" s="14">
        <v>0</v>
      </c>
      <c r="X237" s="18">
        <v>0.33125895559512197</v>
      </c>
      <c r="Y237" s="17">
        <f t="shared" si="64"/>
        <v>0.96682623418499058</v>
      </c>
      <c r="Z237" s="14">
        <f t="shared" si="65"/>
        <v>0</v>
      </c>
      <c r="AA237" s="14">
        <f t="shared" si="66"/>
        <v>1</v>
      </c>
      <c r="AB237" s="15" t="str">
        <f t="shared" si="67"/>
        <v>Yellow</v>
      </c>
      <c r="AC237" s="15" t="str">
        <f t="shared" si="68"/>
        <v>Yellow</v>
      </c>
      <c r="AD237" s="15" t="str">
        <f t="shared" si="69"/>
        <v>Category 1</v>
      </c>
      <c r="AE237" s="17">
        <f t="shared" si="70"/>
        <v>7.6923076923076927E-2</v>
      </c>
      <c r="AF237" s="18">
        <f t="shared" si="71"/>
        <v>0.95</v>
      </c>
      <c r="AG237" s="18">
        <f t="shared" si="72"/>
        <v>1</v>
      </c>
      <c r="AH237" s="18">
        <f t="shared" si="73"/>
        <v>11.822549516084207</v>
      </c>
      <c r="AI237" s="18">
        <f t="shared" si="74"/>
        <v>0.43125895559512206</v>
      </c>
      <c r="AJ237" s="18">
        <f t="shared" si="75"/>
        <v>-0.74619152832067104</v>
      </c>
      <c r="AK237" s="14" t="s">
        <v>53</v>
      </c>
      <c r="AL237" s="14">
        <v>0</v>
      </c>
      <c r="AM237" s="18">
        <f t="shared" si="76"/>
        <v>0.45395679536328643</v>
      </c>
      <c r="AN237" s="17">
        <f t="shared" si="77"/>
        <v>0.96682623418499058</v>
      </c>
      <c r="AO237" s="14" t="s">
        <v>114</v>
      </c>
      <c r="AP237" s="14" t="s">
        <v>55</v>
      </c>
      <c r="AQ237" s="14">
        <v>1</v>
      </c>
      <c r="AR237" s="14">
        <v>7</v>
      </c>
      <c r="AS237" s="14">
        <v>1</v>
      </c>
      <c r="AT237" s="14">
        <v>0</v>
      </c>
    </row>
    <row r="238" spans="1:46" x14ac:dyDescent="0.55000000000000004">
      <c r="A238" s="14" t="s">
        <v>56</v>
      </c>
      <c r="B238" s="14" t="s">
        <v>83</v>
      </c>
      <c r="C238" s="15" t="s">
        <v>78</v>
      </c>
      <c r="D238" s="16">
        <v>6</v>
      </c>
      <c r="E238" s="16" t="s">
        <v>539</v>
      </c>
      <c r="F238" s="14" t="s">
        <v>540</v>
      </c>
      <c r="G238" s="14">
        <v>15</v>
      </c>
      <c r="H238" s="14">
        <v>14</v>
      </c>
      <c r="I238" s="14">
        <v>1</v>
      </c>
      <c r="J238" s="14">
        <v>0</v>
      </c>
      <c r="K238" s="14">
        <f>H238-I238-J238</f>
        <v>13</v>
      </c>
      <c r="L238" s="17">
        <f t="shared" si="60"/>
        <v>0.8666666666666667</v>
      </c>
      <c r="M238" s="15">
        <v>1.6376910790000001</v>
      </c>
      <c r="N238" s="14">
        <f t="shared" si="61"/>
        <v>4</v>
      </c>
      <c r="O238" s="17">
        <v>0.85714285700000004</v>
      </c>
      <c r="P238" s="18">
        <f t="shared" si="62"/>
        <v>3.4285714280000001</v>
      </c>
      <c r="Q238" s="14">
        <v>0</v>
      </c>
      <c r="R238" s="14">
        <v>0</v>
      </c>
      <c r="S238" s="14">
        <v>1</v>
      </c>
      <c r="T238" s="18">
        <f t="shared" si="63"/>
        <v>1</v>
      </c>
      <c r="U238" s="14">
        <v>0</v>
      </c>
      <c r="V238" s="14">
        <v>0</v>
      </c>
      <c r="W238" s="14">
        <v>0</v>
      </c>
      <c r="X238" s="18">
        <v>1.33273385766507</v>
      </c>
      <c r="Y238" s="17">
        <f t="shared" si="64"/>
        <v>1.0730558380223287</v>
      </c>
      <c r="Z238" s="14">
        <f t="shared" si="65"/>
        <v>0</v>
      </c>
      <c r="AA238" s="14">
        <f t="shared" si="66"/>
        <v>0</v>
      </c>
      <c r="AB238" s="15" t="str">
        <f t="shared" si="67"/>
        <v>Green</v>
      </c>
      <c r="AC238" s="15" t="str">
        <f t="shared" si="68"/>
        <v>Yellow</v>
      </c>
      <c r="AD238" s="15" t="str">
        <f t="shared" si="69"/>
        <v>Category 2</v>
      </c>
      <c r="AE238" s="17">
        <f t="shared" si="70"/>
        <v>0.23529411764705882</v>
      </c>
      <c r="AF238" s="18">
        <f t="shared" si="71"/>
        <v>0</v>
      </c>
      <c r="AG238" s="18">
        <f t="shared" si="72"/>
        <v>0</v>
      </c>
      <c r="AH238" s="18">
        <f t="shared" si="73"/>
        <v>13.641403287789469</v>
      </c>
      <c r="AI238" s="18">
        <f t="shared" si="74"/>
        <v>-1.0958375703349301</v>
      </c>
      <c r="AJ238" s="18">
        <f t="shared" si="75"/>
        <v>-2.4544342825454608</v>
      </c>
      <c r="AK238" s="14" t="s">
        <v>53</v>
      </c>
      <c r="AL238" s="14">
        <v>0</v>
      </c>
      <c r="AM238" s="18">
        <f t="shared" si="76"/>
        <v>-1.2784771656038312</v>
      </c>
      <c r="AN238" s="17">
        <f t="shared" si="77"/>
        <v>1.0730558380223287</v>
      </c>
      <c r="AO238" s="14" t="s">
        <v>69</v>
      </c>
      <c r="AP238" s="14" t="s">
        <v>55</v>
      </c>
      <c r="AQ238" s="14">
        <v>1</v>
      </c>
      <c r="AR238" s="14">
        <v>7</v>
      </c>
      <c r="AS238" s="14">
        <v>4</v>
      </c>
      <c r="AT238" s="14">
        <v>0</v>
      </c>
    </row>
    <row r="239" spans="1:46" x14ac:dyDescent="0.55000000000000004">
      <c r="A239" s="14" t="s">
        <v>48</v>
      </c>
      <c r="B239" s="14" t="s">
        <v>111</v>
      </c>
      <c r="C239" s="15" t="s">
        <v>78</v>
      </c>
      <c r="D239" s="16">
        <v>5</v>
      </c>
      <c r="E239" s="16" t="s">
        <v>541</v>
      </c>
      <c r="F239" s="14" t="s">
        <v>542</v>
      </c>
      <c r="G239" s="14">
        <v>15</v>
      </c>
      <c r="H239" s="14">
        <v>13</v>
      </c>
      <c r="I239" s="14">
        <v>0</v>
      </c>
      <c r="J239" s="14">
        <v>0</v>
      </c>
      <c r="K239" s="14">
        <f>H239-I239-J239</f>
        <v>13</v>
      </c>
      <c r="L239" s="17">
        <f t="shared" si="60"/>
        <v>0.8666666666666667</v>
      </c>
      <c r="M239" s="15">
        <v>0.78028747399999998</v>
      </c>
      <c r="N239" s="14">
        <f t="shared" si="61"/>
        <v>3</v>
      </c>
      <c r="O239" s="17">
        <v>0.64705882400000003</v>
      </c>
      <c r="P239" s="18">
        <f t="shared" si="62"/>
        <v>1.941176472</v>
      </c>
      <c r="Q239" s="14">
        <v>0</v>
      </c>
      <c r="R239" s="14">
        <v>0</v>
      </c>
      <c r="S239" s="14">
        <v>0</v>
      </c>
      <c r="T239" s="18">
        <f t="shared" si="63"/>
        <v>0</v>
      </c>
      <c r="U239" s="14">
        <v>0</v>
      </c>
      <c r="V239" s="14">
        <v>0</v>
      </c>
      <c r="W239" s="14">
        <v>0</v>
      </c>
      <c r="X239" s="18">
        <v>0.36697114661973501</v>
      </c>
      <c r="Y239" s="17">
        <f t="shared" si="64"/>
        <v>0.97161368835868445</v>
      </c>
      <c r="Z239" s="14">
        <f t="shared" si="65"/>
        <v>0</v>
      </c>
      <c r="AA239" s="14">
        <f t="shared" si="66"/>
        <v>1</v>
      </c>
      <c r="AB239" s="15" t="str">
        <f t="shared" si="67"/>
        <v>Green</v>
      </c>
      <c r="AC239" s="15" t="str">
        <f t="shared" si="68"/>
        <v>Yellow</v>
      </c>
      <c r="AD239" s="15" t="str">
        <f t="shared" si="69"/>
        <v>Category 2</v>
      </c>
      <c r="AE239" s="17">
        <f t="shared" si="70"/>
        <v>0.1875</v>
      </c>
      <c r="AF239" s="18">
        <f t="shared" si="71"/>
        <v>0</v>
      </c>
      <c r="AG239" s="18">
        <f t="shared" si="72"/>
        <v>0</v>
      </c>
      <c r="AH239" s="18">
        <f t="shared" si="73"/>
        <v>13.641403287789469</v>
      </c>
      <c r="AI239" s="18">
        <f t="shared" si="74"/>
        <v>0.42579467461973503</v>
      </c>
      <c r="AJ239" s="18">
        <f t="shared" si="75"/>
        <v>-0.93280203759079594</v>
      </c>
      <c r="AK239" s="14" t="s">
        <v>53</v>
      </c>
      <c r="AL239" s="14">
        <v>0</v>
      </c>
      <c r="AM239" s="18">
        <f t="shared" si="76"/>
        <v>0.65804631484282949</v>
      </c>
      <c r="AN239" s="17">
        <f t="shared" si="77"/>
        <v>0.97161368835868445</v>
      </c>
      <c r="AO239" s="14" t="s">
        <v>114</v>
      </c>
      <c r="AP239" s="14" t="s">
        <v>55</v>
      </c>
      <c r="AQ239" s="14">
        <v>1</v>
      </c>
      <c r="AR239" s="14">
        <v>7</v>
      </c>
      <c r="AS239" s="14">
        <v>3</v>
      </c>
      <c r="AT239" s="14">
        <v>0</v>
      </c>
    </row>
    <row r="240" spans="1:46" x14ac:dyDescent="0.55000000000000004">
      <c r="A240" s="14" t="s">
        <v>56</v>
      </c>
      <c r="B240" s="14" t="s">
        <v>83</v>
      </c>
      <c r="C240" s="15" t="s">
        <v>66</v>
      </c>
      <c r="D240" s="16">
        <v>6</v>
      </c>
      <c r="E240" s="16" t="s">
        <v>543</v>
      </c>
      <c r="F240" s="14" t="s">
        <v>544</v>
      </c>
      <c r="G240" s="14">
        <v>24</v>
      </c>
      <c r="H240" s="14">
        <v>20</v>
      </c>
      <c r="I240" s="14">
        <v>0</v>
      </c>
      <c r="J240" s="14">
        <v>0</v>
      </c>
      <c r="K240" s="14">
        <f t="shared" si="59"/>
        <v>20</v>
      </c>
      <c r="L240" s="17">
        <f t="shared" si="60"/>
        <v>0.83333333333333337</v>
      </c>
      <c r="M240" s="15">
        <v>2.2747628830000002</v>
      </c>
      <c r="N240" s="14">
        <f t="shared" si="61"/>
        <v>6</v>
      </c>
      <c r="O240" s="17">
        <v>0.93333333299999999</v>
      </c>
      <c r="P240" s="18">
        <f t="shared" si="62"/>
        <v>5.5999999979999995</v>
      </c>
      <c r="Q240" s="14">
        <v>0</v>
      </c>
      <c r="R240" s="14">
        <v>0</v>
      </c>
      <c r="S240" s="14">
        <v>0</v>
      </c>
      <c r="T240" s="18">
        <f t="shared" si="63"/>
        <v>0</v>
      </c>
      <c r="U240" s="14">
        <v>1</v>
      </c>
      <c r="V240" s="14">
        <v>0</v>
      </c>
      <c r="W240" s="14">
        <v>0</v>
      </c>
      <c r="X240" s="18">
        <v>1.2674134043296901</v>
      </c>
      <c r="Y240" s="17">
        <f t="shared" si="64"/>
        <v>0.9721911080695963</v>
      </c>
      <c r="Z240" s="14">
        <f t="shared" si="65"/>
        <v>0</v>
      </c>
      <c r="AA240" s="14">
        <f t="shared" si="66"/>
        <v>1</v>
      </c>
      <c r="AB240" s="15" t="str">
        <f t="shared" si="67"/>
        <v>Green</v>
      </c>
      <c r="AC240" s="15" t="str">
        <f t="shared" si="68"/>
        <v>Yellow</v>
      </c>
      <c r="AD240" s="15" t="str">
        <f t="shared" si="69"/>
        <v>None</v>
      </c>
      <c r="AE240" s="17">
        <f t="shared" si="70"/>
        <v>0.23076923076923078</v>
      </c>
      <c r="AF240" s="18">
        <f t="shared" si="71"/>
        <v>0</v>
      </c>
      <c r="AG240" s="18">
        <f t="shared" si="72"/>
        <v>1</v>
      </c>
      <c r="AH240" s="18">
        <f t="shared" si="73"/>
        <v>21.826245260463153</v>
      </c>
      <c r="AI240" s="18">
        <f t="shared" si="74"/>
        <v>0.66741340632969059</v>
      </c>
      <c r="AJ240" s="18">
        <f t="shared" si="75"/>
        <v>-1.506341333207156</v>
      </c>
      <c r="AK240" s="14" t="s">
        <v>53</v>
      </c>
      <c r="AL240" s="14">
        <v>0</v>
      </c>
      <c r="AM240" s="18">
        <f t="shared" si="76"/>
        <v>0.71508579275148487</v>
      </c>
      <c r="AN240" s="17">
        <f t="shared" si="77"/>
        <v>0.9721911080695963</v>
      </c>
      <c r="AO240" s="14" t="s">
        <v>69</v>
      </c>
      <c r="AP240" s="14" t="s">
        <v>55</v>
      </c>
      <c r="AQ240" s="14">
        <v>0</v>
      </c>
      <c r="AR240" s="14">
        <v>3</v>
      </c>
      <c r="AS240" s="14">
        <v>6</v>
      </c>
      <c r="AT240" s="14">
        <v>0</v>
      </c>
    </row>
    <row r="241" spans="1:46" x14ac:dyDescent="0.55000000000000004">
      <c r="A241" s="14" t="s">
        <v>70</v>
      </c>
      <c r="B241" s="14" t="s">
        <v>92</v>
      </c>
      <c r="C241" s="15" t="s">
        <v>66</v>
      </c>
      <c r="D241" s="16">
        <v>6</v>
      </c>
      <c r="E241" s="16" t="s">
        <v>545</v>
      </c>
      <c r="F241" s="14" t="s">
        <v>546</v>
      </c>
      <c r="G241" s="14">
        <v>26</v>
      </c>
      <c r="H241" s="14">
        <v>18</v>
      </c>
      <c r="I241" s="14">
        <v>0</v>
      </c>
      <c r="J241" s="14">
        <v>0</v>
      </c>
      <c r="K241" s="14">
        <f t="shared" si="59"/>
        <v>18</v>
      </c>
      <c r="L241" s="17">
        <f t="shared" si="60"/>
        <v>0.69230769230769229</v>
      </c>
      <c r="M241" s="15">
        <v>1.7182751540000001</v>
      </c>
      <c r="N241" s="14">
        <f t="shared" si="61"/>
        <v>12</v>
      </c>
      <c r="O241" s="17">
        <v>0.83333333300000001</v>
      </c>
      <c r="P241" s="18">
        <f t="shared" si="62"/>
        <v>9.9999999959999997</v>
      </c>
      <c r="Q241" s="14">
        <v>0</v>
      </c>
      <c r="R241" s="14">
        <v>0</v>
      </c>
      <c r="S241" s="14">
        <v>0</v>
      </c>
      <c r="T241" s="18">
        <f t="shared" si="63"/>
        <v>0</v>
      </c>
      <c r="U241" s="14">
        <v>0</v>
      </c>
      <c r="V241" s="14">
        <v>0</v>
      </c>
      <c r="W241" s="14">
        <v>0</v>
      </c>
      <c r="X241" s="18">
        <v>2.6786853043374701</v>
      </c>
      <c r="Y241" s="17">
        <f t="shared" si="64"/>
        <v>0.97389671891009733</v>
      </c>
      <c r="Z241" s="14">
        <f t="shared" si="65"/>
        <v>0</v>
      </c>
      <c r="AA241" s="14">
        <f t="shared" si="66"/>
        <v>1</v>
      </c>
      <c r="AB241" s="15" t="str">
        <f t="shared" si="67"/>
        <v>Red</v>
      </c>
      <c r="AC241" s="15" t="str">
        <f t="shared" si="68"/>
        <v>Yellow</v>
      </c>
      <c r="AD241" s="15" t="str">
        <f t="shared" si="69"/>
        <v>None</v>
      </c>
      <c r="AE241" s="17">
        <f t="shared" si="70"/>
        <v>0.4</v>
      </c>
      <c r="AF241" s="18">
        <f t="shared" si="71"/>
        <v>0</v>
      </c>
      <c r="AG241" s="18">
        <f t="shared" si="72"/>
        <v>0</v>
      </c>
      <c r="AH241" s="18">
        <f t="shared" si="73"/>
        <v>23.645099032168414</v>
      </c>
      <c r="AI241" s="18">
        <f t="shared" si="74"/>
        <v>0.67868530833747043</v>
      </c>
      <c r="AJ241" s="18">
        <f t="shared" si="75"/>
        <v>-1.6762156594941158</v>
      </c>
      <c r="AK241" s="14" t="s">
        <v>53</v>
      </c>
      <c r="AL241" s="14">
        <v>0</v>
      </c>
      <c r="AM241" s="18">
        <f t="shared" si="76"/>
        <v>0.8144223703307335</v>
      </c>
      <c r="AN241" s="17">
        <f t="shared" si="77"/>
        <v>0.97389671891009733</v>
      </c>
      <c r="AO241" s="14" t="s">
        <v>69</v>
      </c>
      <c r="AP241" s="14" t="s">
        <v>55</v>
      </c>
      <c r="AQ241" s="14">
        <v>0</v>
      </c>
      <c r="AR241" s="14">
        <v>3</v>
      </c>
      <c r="AS241" s="14">
        <v>12</v>
      </c>
      <c r="AT241" s="14">
        <v>0</v>
      </c>
    </row>
    <row r="242" spans="1:46" x14ac:dyDescent="0.55000000000000004">
      <c r="A242" s="14" t="s">
        <v>48</v>
      </c>
      <c r="B242" s="14" t="s">
        <v>75</v>
      </c>
      <c r="C242" s="15" t="s">
        <v>66</v>
      </c>
      <c r="D242" s="16">
        <v>5</v>
      </c>
      <c r="E242" s="16" t="s">
        <v>547</v>
      </c>
      <c r="F242" s="14" t="s">
        <v>548</v>
      </c>
      <c r="G242" s="14">
        <v>15</v>
      </c>
      <c r="H242" s="14">
        <v>10</v>
      </c>
      <c r="I242" s="14">
        <v>0</v>
      </c>
      <c r="J242" s="14">
        <v>0</v>
      </c>
      <c r="K242" s="14">
        <f t="shared" si="59"/>
        <v>10</v>
      </c>
      <c r="L242" s="17">
        <f t="shared" si="60"/>
        <v>0.66666666666666663</v>
      </c>
      <c r="M242" s="15">
        <v>1.848210331</v>
      </c>
      <c r="N242" s="14">
        <f t="shared" si="61"/>
        <v>7</v>
      </c>
      <c r="O242" s="17">
        <v>0.80952380999999995</v>
      </c>
      <c r="P242" s="18">
        <f t="shared" si="62"/>
        <v>5.6666666699999997</v>
      </c>
      <c r="Q242" s="14">
        <v>0</v>
      </c>
      <c r="R242" s="14">
        <v>0</v>
      </c>
      <c r="S242" s="14">
        <v>0</v>
      </c>
      <c r="T242" s="18">
        <f t="shared" si="63"/>
        <v>0</v>
      </c>
      <c r="U242" s="14">
        <v>0</v>
      </c>
      <c r="V242" s="14">
        <v>0</v>
      </c>
      <c r="W242" s="14">
        <v>0</v>
      </c>
      <c r="X242" s="18">
        <v>0.75367339487838403</v>
      </c>
      <c r="Y242" s="17">
        <f t="shared" si="64"/>
        <v>0.99419955167477447</v>
      </c>
      <c r="Z242" s="14">
        <f t="shared" si="65"/>
        <v>0</v>
      </c>
      <c r="AA242" s="14">
        <f t="shared" si="66"/>
        <v>1</v>
      </c>
      <c r="AB242" s="15" t="str">
        <f t="shared" si="67"/>
        <v>Red</v>
      </c>
      <c r="AC242" s="15" t="str">
        <f t="shared" si="68"/>
        <v>Yellow</v>
      </c>
      <c r="AD242" s="15" t="str">
        <f t="shared" si="69"/>
        <v>None</v>
      </c>
      <c r="AE242" s="17">
        <f t="shared" si="70"/>
        <v>0.41176470588235292</v>
      </c>
      <c r="AF242" s="18">
        <f t="shared" si="71"/>
        <v>0</v>
      </c>
      <c r="AG242" s="18">
        <f t="shared" si="72"/>
        <v>0</v>
      </c>
      <c r="AH242" s="18">
        <f t="shared" si="73"/>
        <v>13.641403287789469</v>
      </c>
      <c r="AI242" s="18">
        <f t="shared" si="74"/>
        <v>8.7006724878384345E-2</v>
      </c>
      <c r="AJ242" s="18">
        <f t="shared" si="75"/>
        <v>-1.2715899873321466</v>
      </c>
      <c r="AK242" s="14" t="s">
        <v>53</v>
      </c>
      <c r="AL242" s="14">
        <v>0</v>
      </c>
      <c r="AM242" s="18">
        <f t="shared" si="76"/>
        <v>0.10747889537478132</v>
      </c>
      <c r="AN242" s="17">
        <f t="shared" si="77"/>
        <v>0.99419955167477447</v>
      </c>
      <c r="AO242" s="14" t="s">
        <v>74</v>
      </c>
      <c r="AP242" s="14" t="s">
        <v>55</v>
      </c>
      <c r="AQ242" s="14">
        <v>0</v>
      </c>
      <c r="AR242" s="14">
        <v>3</v>
      </c>
      <c r="AS242" s="14">
        <v>7</v>
      </c>
      <c r="AT242" s="14">
        <v>0</v>
      </c>
    </row>
    <row r="243" spans="1:46" x14ac:dyDescent="0.55000000000000004">
      <c r="A243" s="14" t="s">
        <v>70</v>
      </c>
      <c r="B243" s="14" t="s">
        <v>99</v>
      </c>
      <c r="C243" s="15" t="s">
        <v>66</v>
      </c>
      <c r="D243" s="16">
        <v>5</v>
      </c>
      <c r="E243" s="16" t="s">
        <v>549</v>
      </c>
      <c r="F243" s="14" t="s">
        <v>546</v>
      </c>
      <c r="G243" s="14">
        <v>13</v>
      </c>
      <c r="H243" s="14">
        <v>11</v>
      </c>
      <c r="I243" s="14">
        <v>0</v>
      </c>
      <c r="J243" s="14">
        <v>1</v>
      </c>
      <c r="K243" s="14">
        <f t="shared" si="59"/>
        <v>10</v>
      </c>
      <c r="L243" s="17">
        <f t="shared" si="60"/>
        <v>0.76923076923076927</v>
      </c>
      <c r="M243" s="15">
        <v>1.603011636</v>
      </c>
      <c r="N243" s="14">
        <f t="shared" si="61"/>
        <v>3</v>
      </c>
      <c r="O243" s="17">
        <v>0.88888888899999996</v>
      </c>
      <c r="P243" s="18">
        <f t="shared" si="62"/>
        <v>2.6666666669999999</v>
      </c>
      <c r="Q243" s="14">
        <v>1</v>
      </c>
      <c r="R243" s="14">
        <v>0</v>
      </c>
      <c r="S243" s="14">
        <v>0</v>
      </c>
      <c r="T243" s="18">
        <f t="shared" si="63"/>
        <v>0.88888888899999996</v>
      </c>
      <c r="U243" s="14">
        <v>1</v>
      </c>
      <c r="V243" s="14">
        <v>0</v>
      </c>
      <c r="W243" s="14">
        <v>0</v>
      </c>
      <c r="X243" s="18">
        <v>0.705678988399007</v>
      </c>
      <c r="Y243" s="17">
        <f t="shared" si="64"/>
        <v>0.91152896673853789</v>
      </c>
      <c r="Z243" s="14">
        <f t="shared" si="65"/>
        <v>0</v>
      </c>
      <c r="AA243" s="14">
        <f t="shared" si="66"/>
        <v>2</v>
      </c>
      <c r="AB243" s="15" t="str">
        <f t="shared" si="67"/>
        <v>Red</v>
      </c>
      <c r="AC243" s="15" t="str">
        <f t="shared" si="68"/>
        <v>Yellow</v>
      </c>
      <c r="AD243" s="15" t="str">
        <f t="shared" si="69"/>
        <v>None</v>
      </c>
      <c r="AE243" s="17">
        <f t="shared" si="70"/>
        <v>0.23076923076923078</v>
      </c>
      <c r="AF243" s="18">
        <f t="shared" si="71"/>
        <v>0.88888888899999996</v>
      </c>
      <c r="AG243" s="18">
        <f t="shared" si="72"/>
        <v>1</v>
      </c>
      <c r="AH243" s="18">
        <f t="shared" si="73"/>
        <v>11.822549516084207</v>
      </c>
      <c r="AI243" s="18">
        <f t="shared" si="74"/>
        <v>1.1501234323990071</v>
      </c>
      <c r="AJ243" s="18">
        <f t="shared" si="75"/>
        <v>-2.7327051516785938E-2</v>
      </c>
      <c r="AK243" s="14" t="s">
        <v>53</v>
      </c>
      <c r="AL243" s="14">
        <v>0</v>
      </c>
      <c r="AM243" s="18">
        <f t="shared" si="76"/>
        <v>1.2938888612871469</v>
      </c>
      <c r="AN243" s="17">
        <f t="shared" si="77"/>
        <v>0.91152896673853789</v>
      </c>
      <c r="AO243" s="14" t="s">
        <v>117</v>
      </c>
      <c r="AP243" s="14" t="s">
        <v>55</v>
      </c>
      <c r="AQ243" s="14">
        <v>0</v>
      </c>
      <c r="AR243" s="14">
        <v>3</v>
      </c>
      <c r="AS243" s="14">
        <v>3</v>
      </c>
      <c r="AT243" s="14">
        <v>0</v>
      </c>
    </row>
    <row r="244" spans="1:46" x14ac:dyDescent="0.55000000000000004">
      <c r="A244" s="14" t="s">
        <v>56</v>
      </c>
      <c r="B244" s="14" t="s">
        <v>279</v>
      </c>
      <c r="C244" s="15" t="s">
        <v>66</v>
      </c>
      <c r="D244" s="16">
        <v>8</v>
      </c>
      <c r="E244" s="16" t="s">
        <v>550</v>
      </c>
      <c r="F244" s="14" t="s">
        <v>551</v>
      </c>
      <c r="G244" s="14">
        <v>30</v>
      </c>
      <c r="H244" s="14">
        <v>26</v>
      </c>
      <c r="I244" s="14">
        <v>0</v>
      </c>
      <c r="J244" s="14">
        <v>0</v>
      </c>
      <c r="K244" s="14">
        <f>H244-I244-J244</f>
        <v>26</v>
      </c>
      <c r="L244" s="17">
        <f t="shared" si="60"/>
        <v>0.8666666666666667</v>
      </c>
      <c r="M244" s="15">
        <v>1.5258325660000001</v>
      </c>
      <c r="N244" s="14">
        <f t="shared" si="61"/>
        <v>5</v>
      </c>
      <c r="O244" s="17">
        <v>0.743589744</v>
      </c>
      <c r="P244" s="18">
        <f t="shared" si="62"/>
        <v>3.7179487199999999</v>
      </c>
      <c r="Q244" s="14">
        <v>1</v>
      </c>
      <c r="R244" s="14">
        <v>1</v>
      </c>
      <c r="S244" s="14">
        <v>0</v>
      </c>
      <c r="T244" s="18">
        <f t="shared" si="63"/>
        <v>1.487179488</v>
      </c>
      <c r="U244" s="14">
        <v>1</v>
      </c>
      <c r="V244" s="14">
        <v>0</v>
      </c>
      <c r="W244" s="14">
        <v>0</v>
      </c>
      <c r="X244" s="18">
        <v>2.3693841147094998</v>
      </c>
      <c r="Y244" s="17">
        <f t="shared" si="64"/>
        <v>0.92785813644301662</v>
      </c>
      <c r="Z244" s="14">
        <f t="shared" si="65"/>
        <v>0</v>
      </c>
      <c r="AA244" s="14">
        <f t="shared" si="66"/>
        <v>3</v>
      </c>
      <c r="AB244" s="15" t="str">
        <f t="shared" si="67"/>
        <v>Green</v>
      </c>
      <c r="AC244" s="15" t="str">
        <f t="shared" si="68"/>
        <v>Yellow</v>
      </c>
      <c r="AD244" s="15" t="str">
        <f t="shared" si="69"/>
        <v>Category 2</v>
      </c>
      <c r="AE244" s="17">
        <f t="shared" si="70"/>
        <v>0.16129032258064516</v>
      </c>
      <c r="AF244" s="18">
        <f t="shared" si="71"/>
        <v>1.487179488</v>
      </c>
      <c r="AG244" s="18">
        <f t="shared" si="72"/>
        <v>1</v>
      </c>
      <c r="AH244" s="18">
        <f t="shared" si="73"/>
        <v>27.282806575578938</v>
      </c>
      <c r="AI244" s="18">
        <f t="shared" si="74"/>
        <v>2.1642559067095002</v>
      </c>
      <c r="AJ244" s="18">
        <f t="shared" si="75"/>
        <v>-0.55293751771156163</v>
      </c>
      <c r="AK244" s="14" t="s">
        <v>53</v>
      </c>
      <c r="AL244" s="14">
        <v>0</v>
      </c>
      <c r="AM244" s="18">
        <f t="shared" si="76"/>
        <v>2.9105510453483343</v>
      </c>
      <c r="AN244" s="17">
        <f t="shared" si="77"/>
        <v>0.92785813644301662</v>
      </c>
      <c r="AO244" s="14" t="s">
        <v>60</v>
      </c>
      <c r="AP244" s="14" t="s">
        <v>55</v>
      </c>
      <c r="AQ244" s="14">
        <v>1</v>
      </c>
      <c r="AR244" s="14">
        <v>3</v>
      </c>
      <c r="AS244" s="14">
        <v>5</v>
      </c>
      <c r="AT244" s="14">
        <v>0</v>
      </c>
    </row>
    <row r="245" spans="1:46" x14ac:dyDescent="0.55000000000000004">
      <c r="A245" s="14" t="s">
        <v>70</v>
      </c>
      <c r="B245" s="14" t="s">
        <v>202</v>
      </c>
      <c r="C245" s="15" t="s">
        <v>78</v>
      </c>
      <c r="D245" s="16">
        <v>7</v>
      </c>
      <c r="E245" s="16" t="s">
        <v>552</v>
      </c>
      <c r="F245" s="14" t="s">
        <v>553</v>
      </c>
      <c r="G245" s="14">
        <v>16</v>
      </c>
      <c r="H245" s="14">
        <v>14</v>
      </c>
      <c r="I245" s="14">
        <v>0</v>
      </c>
      <c r="J245" s="14">
        <v>0</v>
      </c>
      <c r="K245" s="14">
        <f>H245-I245-J245</f>
        <v>14</v>
      </c>
      <c r="L245" s="17">
        <f t="shared" si="60"/>
        <v>0.875</v>
      </c>
      <c r="M245" s="15">
        <v>1.0680660129999999</v>
      </c>
      <c r="N245" s="14">
        <f t="shared" si="61"/>
        <v>6</v>
      </c>
      <c r="O245" s="17">
        <v>0.69230769199999997</v>
      </c>
      <c r="P245" s="18">
        <f t="shared" si="62"/>
        <v>4.1538461519999998</v>
      </c>
      <c r="Q245" s="14">
        <v>0</v>
      </c>
      <c r="R245" s="14">
        <v>0</v>
      </c>
      <c r="S245" s="14">
        <v>0</v>
      </c>
      <c r="T245" s="18">
        <f t="shared" si="63"/>
        <v>0</v>
      </c>
      <c r="U245" s="14">
        <v>0</v>
      </c>
      <c r="V245" s="14">
        <v>0</v>
      </c>
      <c r="W245" s="14">
        <v>0</v>
      </c>
      <c r="X245" s="18">
        <v>1.1164000327494901</v>
      </c>
      <c r="Y245" s="17">
        <f t="shared" si="64"/>
        <v>1.0648403824531569</v>
      </c>
      <c r="Z245" s="14">
        <f t="shared" si="65"/>
        <v>0</v>
      </c>
      <c r="AA245" s="14">
        <f t="shared" si="66"/>
        <v>0</v>
      </c>
      <c r="AB245" s="15" t="str">
        <f t="shared" si="67"/>
        <v>Green</v>
      </c>
      <c r="AC245" s="15" t="str">
        <f t="shared" si="68"/>
        <v>Yellow</v>
      </c>
      <c r="AD245" s="15" t="str">
        <f t="shared" si="69"/>
        <v>Category 2</v>
      </c>
      <c r="AE245" s="17">
        <f t="shared" si="70"/>
        <v>0.3</v>
      </c>
      <c r="AF245" s="18">
        <f t="shared" si="71"/>
        <v>0</v>
      </c>
      <c r="AG245" s="18">
        <f t="shared" si="72"/>
        <v>0</v>
      </c>
      <c r="AH245" s="18">
        <f t="shared" si="73"/>
        <v>14.550830173642101</v>
      </c>
      <c r="AI245" s="18">
        <f t="shared" si="74"/>
        <v>-1.0374461192505098</v>
      </c>
      <c r="AJ245" s="18">
        <f t="shared" si="75"/>
        <v>-2.4866159456084089</v>
      </c>
      <c r="AK245" s="14" t="s">
        <v>53</v>
      </c>
      <c r="AL245" s="14">
        <v>0</v>
      </c>
      <c r="AM245" s="18">
        <f t="shared" si="76"/>
        <v>-1.4985332840278622</v>
      </c>
      <c r="AN245" s="17">
        <f t="shared" si="77"/>
        <v>1.0648403824531569</v>
      </c>
      <c r="AO245" s="14" t="s">
        <v>74</v>
      </c>
      <c r="AP245" s="14" t="s">
        <v>55</v>
      </c>
      <c r="AQ245" s="14">
        <v>1</v>
      </c>
      <c r="AR245" s="14">
        <v>7</v>
      </c>
      <c r="AS245" s="14">
        <v>6</v>
      </c>
      <c r="AT245" s="14">
        <v>0</v>
      </c>
    </row>
    <row r="246" spans="1:46" x14ac:dyDescent="0.55000000000000004">
      <c r="A246" s="14" t="s">
        <v>48</v>
      </c>
      <c r="B246" s="14" t="s">
        <v>49</v>
      </c>
      <c r="C246" s="15" t="s">
        <v>50</v>
      </c>
      <c r="D246" s="16">
        <v>10</v>
      </c>
      <c r="E246" s="16" t="s">
        <v>554</v>
      </c>
      <c r="F246" s="14" t="s">
        <v>555</v>
      </c>
      <c r="G246" s="14">
        <v>43</v>
      </c>
      <c r="H246" s="14">
        <v>39</v>
      </c>
      <c r="I246" s="14">
        <v>3</v>
      </c>
      <c r="J246" s="14">
        <v>1</v>
      </c>
      <c r="K246" s="14">
        <f t="shared" si="59"/>
        <v>35</v>
      </c>
      <c r="L246" s="17">
        <f t="shared" si="60"/>
        <v>0.81395348837209303</v>
      </c>
      <c r="M246" s="15">
        <v>1.5222450380000001</v>
      </c>
      <c r="N246" s="14">
        <f t="shared" si="61"/>
        <v>9</v>
      </c>
      <c r="O246" s="17">
        <v>0.93103448300000002</v>
      </c>
      <c r="P246" s="18">
        <f t="shared" si="62"/>
        <v>8.3793103470000005</v>
      </c>
      <c r="Q246" s="14">
        <v>2</v>
      </c>
      <c r="R246" s="14">
        <v>0</v>
      </c>
      <c r="S246" s="14">
        <v>0</v>
      </c>
      <c r="T246" s="18">
        <f t="shared" si="63"/>
        <v>1.862068966</v>
      </c>
      <c r="U246" s="14">
        <v>2</v>
      </c>
      <c r="V246" s="14">
        <v>0</v>
      </c>
      <c r="W246" s="14">
        <v>0</v>
      </c>
      <c r="X246" s="18">
        <v>4.0160735039169202</v>
      </c>
      <c r="Y246" s="17">
        <f t="shared" si="64"/>
        <v>0.91221641416472288</v>
      </c>
      <c r="Z246" s="14">
        <f t="shared" si="65"/>
        <v>0</v>
      </c>
      <c r="AA246" s="14">
        <f t="shared" si="66"/>
        <v>5</v>
      </c>
      <c r="AB246" s="15" t="str">
        <f t="shared" si="67"/>
        <v>Green</v>
      </c>
      <c r="AC246" s="15" t="str">
        <f t="shared" si="68"/>
        <v>Yellow</v>
      </c>
      <c r="AD246" s="15" t="str">
        <f t="shared" si="69"/>
        <v>None</v>
      </c>
      <c r="AE246" s="17">
        <f t="shared" si="70"/>
        <v>0.20454545454545456</v>
      </c>
      <c r="AF246" s="18">
        <f t="shared" si="71"/>
        <v>1.862068966</v>
      </c>
      <c r="AG246" s="18">
        <f t="shared" si="72"/>
        <v>2</v>
      </c>
      <c r="AH246" s="18">
        <f t="shared" si="73"/>
        <v>39.105356091663147</v>
      </c>
      <c r="AI246" s="18">
        <f t="shared" si="74"/>
        <v>3.7746941909169198</v>
      </c>
      <c r="AJ246" s="18">
        <f t="shared" si="75"/>
        <v>-0.11994971741993332</v>
      </c>
      <c r="AK246" s="14" t="s">
        <v>53</v>
      </c>
      <c r="AL246" s="14">
        <v>0</v>
      </c>
      <c r="AM246" s="18">
        <f t="shared" si="76"/>
        <v>4.0543011669707614</v>
      </c>
      <c r="AN246" s="17">
        <f t="shared" si="77"/>
        <v>0.91221641416472288</v>
      </c>
      <c r="AO246" s="14" t="s">
        <v>110</v>
      </c>
      <c r="AP246" s="14" t="s">
        <v>55</v>
      </c>
      <c r="AQ246" s="14">
        <v>0</v>
      </c>
      <c r="AR246" s="14">
        <v>2</v>
      </c>
      <c r="AS246" s="14">
        <v>9</v>
      </c>
      <c r="AT246" s="14">
        <v>0</v>
      </c>
    </row>
    <row r="247" spans="1:46" x14ac:dyDescent="0.55000000000000004">
      <c r="A247" s="14" t="s">
        <v>48</v>
      </c>
      <c r="B247" s="14" t="s">
        <v>107</v>
      </c>
      <c r="C247" s="15" t="s">
        <v>50</v>
      </c>
      <c r="D247" s="16">
        <v>10</v>
      </c>
      <c r="E247" s="16" t="s">
        <v>556</v>
      </c>
      <c r="F247" s="14" t="s">
        <v>557</v>
      </c>
      <c r="G247" s="14">
        <v>45</v>
      </c>
      <c r="H247" s="14">
        <v>33</v>
      </c>
      <c r="I247" s="14">
        <v>0</v>
      </c>
      <c r="J247" s="14">
        <v>1</v>
      </c>
      <c r="K247" s="14">
        <f t="shared" si="59"/>
        <v>32</v>
      </c>
      <c r="L247" s="17">
        <f t="shared" si="60"/>
        <v>0.71111111111111114</v>
      </c>
      <c r="M247" s="15">
        <v>1.4891561550000001</v>
      </c>
      <c r="N247" s="14">
        <f t="shared" si="61"/>
        <v>16</v>
      </c>
      <c r="O247" s="17">
        <v>0.68627450999999995</v>
      </c>
      <c r="P247" s="18">
        <f t="shared" si="62"/>
        <v>10.980392159999999</v>
      </c>
      <c r="Q247" s="14">
        <v>2</v>
      </c>
      <c r="R247" s="14">
        <v>0</v>
      </c>
      <c r="S247" s="14">
        <v>0</v>
      </c>
      <c r="T247" s="18">
        <f t="shared" si="63"/>
        <v>1.3725490199999999</v>
      </c>
      <c r="U247" s="14">
        <v>1</v>
      </c>
      <c r="V247" s="14">
        <v>0</v>
      </c>
      <c r="W247" s="14">
        <v>0</v>
      </c>
      <c r="X247" s="18">
        <v>3.97299058529001</v>
      </c>
      <c r="Y247" s="17">
        <f t="shared" si="64"/>
        <v>0.87511001321577753</v>
      </c>
      <c r="Z247" s="14">
        <f t="shared" si="65"/>
        <v>3</v>
      </c>
      <c r="AA247" s="14">
        <f t="shared" si="66"/>
        <v>9</v>
      </c>
      <c r="AB247" s="15" t="str">
        <f t="shared" si="67"/>
        <v>Red</v>
      </c>
      <c r="AC247" s="15" t="str">
        <f t="shared" si="68"/>
        <v>Green</v>
      </c>
      <c r="AD247" s="15" t="str">
        <f t="shared" si="69"/>
        <v>None</v>
      </c>
      <c r="AE247" s="17">
        <f t="shared" si="70"/>
        <v>0.33333333333333331</v>
      </c>
      <c r="AF247" s="18">
        <f t="shared" si="71"/>
        <v>1.3725490199999999</v>
      </c>
      <c r="AG247" s="18">
        <f t="shared" si="72"/>
        <v>1</v>
      </c>
      <c r="AH247" s="18">
        <f t="shared" si="73"/>
        <v>40.924209863368411</v>
      </c>
      <c r="AI247" s="18">
        <f t="shared" si="74"/>
        <v>5.6200494052900112</v>
      </c>
      <c r="AJ247" s="18">
        <f t="shared" si="75"/>
        <v>1.5442592686584216</v>
      </c>
      <c r="AK247" s="14" t="s">
        <v>53</v>
      </c>
      <c r="AL247" s="14">
        <v>0</v>
      </c>
      <c r="AM247" s="18">
        <f t="shared" si="76"/>
        <v>8.189214845368527</v>
      </c>
      <c r="AN247" s="17">
        <f t="shared" si="77"/>
        <v>0.87511001321577753</v>
      </c>
      <c r="AO247" s="14" t="s">
        <v>110</v>
      </c>
      <c r="AP247" s="14" t="s">
        <v>55</v>
      </c>
      <c r="AQ247" s="14">
        <v>0</v>
      </c>
      <c r="AR247" s="14">
        <v>2</v>
      </c>
      <c r="AS247" s="14">
        <v>16</v>
      </c>
      <c r="AT247" s="14">
        <v>0</v>
      </c>
    </row>
    <row r="248" spans="1:46" x14ac:dyDescent="0.55000000000000004">
      <c r="A248" s="14" t="s">
        <v>48</v>
      </c>
      <c r="B248" s="14" t="s">
        <v>141</v>
      </c>
      <c r="C248" s="15" t="s">
        <v>78</v>
      </c>
      <c r="D248" s="16">
        <v>8</v>
      </c>
      <c r="E248" s="16" t="s">
        <v>558</v>
      </c>
      <c r="F248" s="14" t="s">
        <v>559</v>
      </c>
      <c r="G248" s="14">
        <v>26</v>
      </c>
      <c r="H248" s="14">
        <v>26</v>
      </c>
      <c r="I248" s="14">
        <v>0</v>
      </c>
      <c r="J248" s="14">
        <v>0</v>
      </c>
      <c r="K248" s="14">
        <f>H248-I248-J248</f>
        <v>26</v>
      </c>
      <c r="L248" s="17">
        <f t="shared" si="60"/>
        <v>1</v>
      </c>
      <c r="M248" s="15">
        <v>0.61163586599999997</v>
      </c>
      <c r="N248" s="14">
        <f t="shared" si="61"/>
        <v>1</v>
      </c>
      <c r="O248" s="17">
        <v>1</v>
      </c>
      <c r="P248" s="18">
        <f t="shared" si="62"/>
        <v>1</v>
      </c>
      <c r="Q248" s="14">
        <v>0</v>
      </c>
      <c r="R248" s="14">
        <v>0</v>
      </c>
      <c r="S248" s="14">
        <v>0</v>
      </c>
      <c r="T248" s="18">
        <f t="shared" si="63"/>
        <v>0</v>
      </c>
      <c r="U248" s="14">
        <v>0</v>
      </c>
      <c r="V248" s="14">
        <v>0</v>
      </c>
      <c r="W248" s="14">
        <v>0</v>
      </c>
      <c r="X248" s="18">
        <v>0.66274937927507604</v>
      </c>
      <c r="Y248" s="17">
        <f t="shared" si="64"/>
        <v>1.0129711777201893</v>
      </c>
      <c r="Z248" s="14">
        <f t="shared" si="65"/>
        <v>0</v>
      </c>
      <c r="AA248" s="14">
        <f t="shared" si="66"/>
        <v>0</v>
      </c>
      <c r="AB248" s="15" t="str">
        <f t="shared" si="67"/>
        <v>Yellow</v>
      </c>
      <c r="AC248" s="15" t="str">
        <f t="shared" si="68"/>
        <v>Yellow</v>
      </c>
      <c r="AD248" s="15" t="str">
        <f t="shared" si="69"/>
        <v>Category 1</v>
      </c>
      <c r="AE248" s="17">
        <f t="shared" si="70"/>
        <v>3.7037037037037035E-2</v>
      </c>
      <c r="AF248" s="18">
        <f t="shared" si="71"/>
        <v>0</v>
      </c>
      <c r="AG248" s="18">
        <f t="shared" si="72"/>
        <v>0</v>
      </c>
      <c r="AH248" s="18">
        <f t="shared" si="73"/>
        <v>23.645099032168414</v>
      </c>
      <c r="AI248" s="18">
        <f t="shared" si="74"/>
        <v>-0.33725062072492396</v>
      </c>
      <c r="AJ248" s="18">
        <f t="shared" si="75"/>
        <v>-2.6921515885565102</v>
      </c>
      <c r="AK248" s="14" t="s">
        <v>53</v>
      </c>
      <c r="AL248" s="14">
        <v>0</v>
      </c>
      <c r="AM248" s="18">
        <f t="shared" si="76"/>
        <v>-0.33725062072492396</v>
      </c>
      <c r="AN248" s="17">
        <f t="shared" si="77"/>
        <v>1.0129711777201893</v>
      </c>
      <c r="AO248" s="14" t="s">
        <v>114</v>
      </c>
      <c r="AP248" s="14" t="s">
        <v>125</v>
      </c>
      <c r="AQ248" s="14">
        <v>4</v>
      </c>
      <c r="AR248" s="14">
        <v>7</v>
      </c>
      <c r="AS248" s="14">
        <v>1</v>
      </c>
      <c r="AT248" s="14">
        <v>0</v>
      </c>
    </row>
    <row r="249" spans="1:46" x14ac:dyDescent="0.55000000000000004">
      <c r="A249" s="14" t="s">
        <v>70</v>
      </c>
      <c r="B249" s="14" t="s">
        <v>126</v>
      </c>
      <c r="C249" s="15" t="s">
        <v>66</v>
      </c>
      <c r="D249" s="16">
        <v>9</v>
      </c>
      <c r="E249" s="16" t="s">
        <v>560</v>
      </c>
      <c r="F249" s="14" t="s">
        <v>561</v>
      </c>
      <c r="G249" s="14">
        <v>45</v>
      </c>
      <c r="H249" s="14">
        <v>38</v>
      </c>
      <c r="I249" s="14">
        <v>1</v>
      </c>
      <c r="J249" s="14">
        <v>0</v>
      </c>
      <c r="K249" s="14">
        <f t="shared" si="59"/>
        <v>37</v>
      </c>
      <c r="L249" s="17">
        <f t="shared" si="60"/>
        <v>0.82222222222222219</v>
      </c>
      <c r="M249" s="15">
        <v>1.690412257</v>
      </c>
      <c r="N249" s="14">
        <f t="shared" si="61"/>
        <v>10</v>
      </c>
      <c r="O249" s="17">
        <v>0.8125</v>
      </c>
      <c r="P249" s="18">
        <f t="shared" si="62"/>
        <v>8.125</v>
      </c>
      <c r="Q249" s="14">
        <v>0</v>
      </c>
      <c r="R249" s="14">
        <v>0</v>
      </c>
      <c r="S249" s="14">
        <v>1</v>
      </c>
      <c r="T249" s="18">
        <f t="shared" si="63"/>
        <v>1</v>
      </c>
      <c r="U249" s="14">
        <v>0</v>
      </c>
      <c r="V249" s="14">
        <v>0</v>
      </c>
      <c r="W249" s="14">
        <v>0</v>
      </c>
      <c r="X249" s="18">
        <v>4.1121133801580099</v>
      </c>
      <c r="Y249" s="17">
        <f t="shared" si="64"/>
        <v>0.93361970266315542</v>
      </c>
      <c r="Z249" s="14">
        <f t="shared" si="65"/>
        <v>0</v>
      </c>
      <c r="AA249" s="14">
        <f t="shared" si="66"/>
        <v>4</v>
      </c>
      <c r="AB249" s="15" t="str">
        <f t="shared" si="67"/>
        <v>Green</v>
      </c>
      <c r="AC249" s="15" t="str">
        <f t="shared" si="68"/>
        <v>Yellow</v>
      </c>
      <c r="AD249" s="15" t="str">
        <f t="shared" si="69"/>
        <v>None</v>
      </c>
      <c r="AE249" s="17">
        <f t="shared" si="70"/>
        <v>0.21276595744680851</v>
      </c>
      <c r="AF249" s="18">
        <f t="shared" si="71"/>
        <v>0</v>
      </c>
      <c r="AG249" s="18">
        <f t="shared" si="72"/>
        <v>0</v>
      </c>
      <c r="AH249" s="18">
        <f t="shared" si="73"/>
        <v>40.924209863368411</v>
      </c>
      <c r="AI249" s="18">
        <f t="shared" si="74"/>
        <v>2.9871133801580099</v>
      </c>
      <c r="AJ249" s="18">
        <f t="shared" si="75"/>
        <v>-1.0886767564735793</v>
      </c>
      <c r="AK249" s="14" t="s">
        <v>53</v>
      </c>
      <c r="AL249" s="14">
        <v>0</v>
      </c>
      <c r="AM249" s="18">
        <f t="shared" si="76"/>
        <v>3.6764472371175505</v>
      </c>
      <c r="AN249" s="17">
        <f t="shared" si="77"/>
        <v>0.93361970266315542</v>
      </c>
      <c r="AO249" s="14" t="s">
        <v>74</v>
      </c>
      <c r="AP249" s="14" t="s">
        <v>55</v>
      </c>
      <c r="AQ249" s="14">
        <v>0</v>
      </c>
      <c r="AR249" s="14">
        <v>3</v>
      </c>
      <c r="AS249" s="14">
        <v>10</v>
      </c>
      <c r="AT249" s="14">
        <v>0</v>
      </c>
    </row>
    <row r="250" spans="1:46" x14ac:dyDescent="0.55000000000000004">
      <c r="A250" s="14" t="s">
        <v>56</v>
      </c>
      <c r="B250" s="14" t="s">
        <v>177</v>
      </c>
      <c r="C250" s="15" t="s">
        <v>66</v>
      </c>
      <c r="D250" s="16">
        <v>8</v>
      </c>
      <c r="E250" s="16" t="s">
        <v>562</v>
      </c>
      <c r="F250" s="14" t="s">
        <v>563</v>
      </c>
      <c r="G250" s="14">
        <v>23</v>
      </c>
      <c r="H250" s="14">
        <v>18</v>
      </c>
      <c r="I250" s="14">
        <v>0</v>
      </c>
      <c r="J250" s="14">
        <v>0</v>
      </c>
      <c r="K250" s="14">
        <f t="shared" si="59"/>
        <v>18</v>
      </c>
      <c r="L250" s="17">
        <f t="shared" si="60"/>
        <v>0.78260869565217395</v>
      </c>
      <c r="M250" s="15">
        <v>1.6479755700000001</v>
      </c>
      <c r="N250" s="14">
        <f t="shared" si="61"/>
        <v>6</v>
      </c>
      <c r="O250" s="17">
        <v>0.72222222199999997</v>
      </c>
      <c r="P250" s="18">
        <f t="shared" si="62"/>
        <v>4.3333333319999996</v>
      </c>
      <c r="Q250" s="14">
        <v>1</v>
      </c>
      <c r="R250" s="14">
        <v>2</v>
      </c>
      <c r="S250" s="14">
        <v>0</v>
      </c>
      <c r="T250" s="18">
        <f t="shared" si="63"/>
        <v>2.1666666659999998</v>
      </c>
      <c r="U250" s="14">
        <v>0</v>
      </c>
      <c r="V250" s="14">
        <v>0</v>
      </c>
      <c r="W250" s="14">
        <v>0</v>
      </c>
      <c r="X250" s="18">
        <v>3.01420945005427</v>
      </c>
      <c r="Y250" s="17">
        <f t="shared" si="64"/>
        <v>0.93416480643242306</v>
      </c>
      <c r="Z250" s="14">
        <f t="shared" si="65"/>
        <v>0</v>
      </c>
      <c r="AA250" s="14">
        <f t="shared" si="66"/>
        <v>3</v>
      </c>
      <c r="AB250" s="15" t="str">
        <f t="shared" si="67"/>
        <v>Red</v>
      </c>
      <c r="AC250" s="15" t="str">
        <f t="shared" si="68"/>
        <v>Yellow</v>
      </c>
      <c r="AD250" s="15" t="str">
        <f t="shared" si="69"/>
        <v>None</v>
      </c>
      <c r="AE250" s="17">
        <f t="shared" si="70"/>
        <v>0.25</v>
      </c>
      <c r="AF250" s="18">
        <f t="shared" si="71"/>
        <v>2.1666666659999998</v>
      </c>
      <c r="AG250" s="18">
        <f t="shared" si="72"/>
        <v>0</v>
      </c>
      <c r="AH250" s="18">
        <f t="shared" si="73"/>
        <v>20.916818374610521</v>
      </c>
      <c r="AI250" s="18">
        <f t="shared" si="74"/>
        <v>1.5142094520542706</v>
      </c>
      <c r="AJ250" s="18">
        <f t="shared" si="75"/>
        <v>-0.568972173335208</v>
      </c>
      <c r="AK250" s="14" t="s">
        <v>53</v>
      </c>
      <c r="AL250" s="14">
        <v>0</v>
      </c>
      <c r="AM250" s="18">
        <f t="shared" si="76"/>
        <v>2.0965977034894818</v>
      </c>
      <c r="AN250" s="17">
        <f t="shared" si="77"/>
        <v>0.93416480643242306</v>
      </c>
      <c r="AO250" s="14" t="s">
        <v>60</v>
      </c>
      <c r="AP250" s="14" t="s">
        <v>55</v>
      </c>
      <c r="AQ250" s="14">
        <v>0</v>
      </c>
      <c r="AR250" s="14">
        <v>3</v>
      </c>
      <c r="AS250" s="14">
        <v>6</v>
      </c>
      <c r="AT250" s="14">
        <v>0</v>
      </c>
    </row>
    <row r="251" spans="1:46" x14ac:dyDescent="0.55000000000000004">
      <c r="A251" s="14" t="s">
        <v>48</v>
      </c>
      <c r="B251" s="14" t="s">
        <v>141</v>
      </c>
      <c r="C251" s="15" t="s">
        <v>66</v>
      </c>
      <c r="D251" s="16">
        <v>7</v>
      </c>
      <c r="E251" s="16" t="s">
        <v>564</v>
      </c>
      <c r="F251" s="14" t="s">
        <v>565</v>
      </c>
      <c r="G251" s="14">
        <v>28</v>
      </c>
      <c r="H251" s="14">
        <v>22</v>
      </c>
      <c r="I251" s="14">
        <v>0</v>
      </c>
      <c r="J251" s="14">
        <v>0</v>
      </c>
      <c r="K251" s="14">
        <f t="shared" si="59"/>
        <v>22</v>
      </c>
      <c r="L251" s="17">
        <f t="shared" si="60"/>
        <v>0.7857142857142857</v>
      </c>
      <c r="M251" s="15">
        <v>1.857802875</v>
      </c>
      <c r="N251" s="14">
        <f t="shared" si="61"/>
        <v>7</v>
      </c>
      <c r="O251" s="17">
        <v>1</v>
      </c>
      <c r="P251" s="18">
        <f t="shared" si="62"/>
        <v>7</v>
      </c>
      <c r="Q251" s="14">
        <v>1</v>
      </c>
      <c r="R251" s="14">
        <v>0</v>
      </c>
      <c r="S251" s="14">
        <v>0</v>
      </c>
      <c r="T251" s="18">
        <f t="shared" si="63"/>
        <v>1</v>
      </c>
      <c r="U251" s="14">
        <v>0</v>
      </c>
      <c r="V251" s="14">
        <v>0</v>
      </c>
      <c r="W251" s="14">
        <v>0</v>
      </c>
      <c r="X251" s="18">
        <v>1.6274674188566101</v>
      </c>
      <c r="Y251" s="17">
        <f t="shared" si="64"/>
        <v>1.0133047350408353</v>
      </c>
      <c r="Z251" s="14">
        <f t="shared" si="65"/>
        <v>0</v>
      </c>
      <c r="AA251" s="14">
        <f t="shared" si="66"/>
        <v>0</v>
      </c>
      <c r="AB251" s="15" t="str">
        <f t="shared" si="67"/>
        <v>Red</v>
      </c>
      <c r="AC251" s="15" t="str">
        <f t="shared" si="68"/>
        <v>Yellow</v>
      </c>
      <c r="AD251" s="15" t="str">
        <f t="shared" si="69"/>
        <v>None</v>
      </c>
      <c r="AE251" s="17">
        <f t="shared" si="70"/>
        <v>0.2413793103448276</v>
      </c>
      <c r="AF251" s="18">
        <f t="shared" si="71"/>
        <v>1</v>
      </c>
      <c r="AG251" s="18">
        <f t="shared" si="72"/>
        <v>0</v>
      </c>
      <c r="AH251" s="18">
        <f t="shared" si="73"/>
        <v>25.463952803873678</v>
      </c>
      <c r="AI251" s="18">
        <f t="shared" si="74"/>
        <v>-0.37253258114338994</v>
      </c>
      <c r="AJ251" s="18">
        <f t="shared" si="75"/>
        <v>-2.9085797772697122</v>
      </c>
      <c r="AK251" s="14" t="s">
        <v>53</v>
      </c>
      <c r="AL251" s="14">
        <v>0</v>
      </c>
      <c r="AM251" s="18">
        <f t="shared" si="76"/>
        <v>-0.37253258114338994</v>
      </c>
      <c r="AN251" s="17">
        <f t="shared" si="77"/>
        <v>1.0133047350408353</v>
      </c>
      <c r="AO251" s="14" t="s">
        <v>114</v>
      </c>
      <c r="AP251" s="14" t="s">
        <v>55</v>
      </c>
      <c r="AQ251" s="14">
        <v>0</v>
      </c>
      <c r="AR251" s="14">
        <v>3</v>
      </c>
      <c r="AS251" s="14">
        <v>7</v>
      </c>
      <c r="AT251" s="14">
        <v>0</v>
      </c>
    </row>
    <row r="252" spans="1:46" x14ac:dyDescent="0.55000000000000004">
      <c r="A252" s="14" t="s">
        <v>70</v>
      </c>
      <c r="B252" s="14" t="s">
        <v>118</v>
      </c>
      <c r="C252" s="15" t="s">
        <v>66</v>
      </c>
      <c r="D252" s="16">
        <v>7</v>
      </c>
      <c r="E252" s="16" t="s">
        <v>566</v>
      </c>
      <c r="F252" s="14" t="s">
        <v>567</v>
      </c>
      <c r="G252" s="14">
        <v>26</v>
      </c>
      <c r="H252" s="14">
        <v>19</v>
      </c>
      <c r="I252" s="14">
        <v>0</v>
      </c>
      <c r="J252" s="14">
        <v>1</v>
      </c>
      <c r="K252" s="14">
        <f t="shared" si="59"/>
        <v>18</v>
      </c>
      <c r="L252" s="17">
        <f t="shared" si="60"/>
        <v>0.69230769230769229</v>
      </c>
      <c r="M252" s="15">
        <v>2.1043425359999999</v>
      </c>
      <c r="N252" s="14">
        <f t="shared" si="61"/>
        <v>16</v>
      </c>
      <c r="O252" s="17">
        <v>0.75</v>
      </c>
      <c r="P252" s="18">
        <f t="shared" si="62"/>
        <v>12</v>
      </c>
      <c r="Q252" s="14">
        <v>0</v>
      </c>
      <c r="R252" s="14">
        <v>0</v>
      </c>
      <c r="S252" s="14">
        <v>0</v>
      </c>
      <c r="T252" s="18">
        <f t="shared" si="63"/>
        <v>0</v>
      </c>
      <c r="U252" s="14">
        <v>3</v>
      </c>
      <c r="V252" s="14">
        <v>0</v>
      </c>
      <c r="W252" s="14">
        <v>0</v>
      </c>
      <c r="X252" s="18">
        <v>1.5957779006555799</v>
      </c>
      <c r="Y252" s="17">
        <f t="shared" si="64"/>
        <v>0.97708546535940077</v>
      </c>
      <c r="Z252" s="14">
        <f t="shared" si="65"/>
        <v>0</v>
      </c>
      <c r="AA252" s="14">
        <f t="shared" si="66"/>
        <v>1</v>
      </c>
      <c r="AB252" s="15" t="str">
        <f t="shared" si="67"/>
        <v>Red</v>
      </c>
      <c r="AC252" s="15" t="str">
        <f t="shared" si="68"/>
        <v>Yellow</v>
      </c>
      <c r="AD252" s="15" t="str">
        <f t="shared" si="69"/>
        <v>None</v>
      </c>
      <c r="AE252" s="17">
        <f t="shared" si="70"/>
        <v>0.47058823529411764</v>
      </c>
      <c r="AF252" s="18">
        <f t="shared" si="71"/>
        <v>0</v>
      </c>
      <c r="AG252" s="18">
        <f t="shared" si="72"/>
        <v>3</v>
      </c>
      <c r="AH252" s="18">
        <f t="shared" si="73"/>
        <v>23.645099032168414</v>
      </c>
      <c r="AI252" s="18">
        <f t="shared" si="74"/>
        <v>0.5957779006555799</v>
      </c>
      <c r="AJ252" s="18">
        <f t="shared" si="75"/>
        <v>-1.7591230671760063</v>
      </c>
      <c r="AK252" s="14" t="s">
        <v>53</v>
      </c>
      <c r="AL252" s="14">
        <v>0</v>
      </c>
      <c r="AM252" s="18">
        <f t="shared" si="76"/>
        <v>0.79437053420743986</v>
      </c>
      <c r="AN252" s="17">
        <f t="shared" si="77"/>
        <v>0.97708546535940077</v>
      </c>
      <c r="AO252" s="14" t="s">
        <v>117</v>
      </c>
      <c r="AP252" s="14" t="s">
        <v>55</v>
      </c>
      <c r="AQ252" s="14">
        <v>0</v>
      </c>
      <c r="AR252" s="14">
        <v>3</v>
      </c>
      <c r="AS252" s="14">
        <v>16</v>
      </c>
      <c r="AT252" s="14">
        <v>0</v>
      </c>
    </row>
    <row r="253" spans="1:46" x14ac:dyDescent="0.55000000000000004">
      <c r="A253" s="14" t="s">
        <v>48</v>
      </c>
      <c r="B253" s="14" t="s">
        <v>111</v>
      </c>
      <c r="C253" s="15" t="s">
        <v>78</v>
      </c>
      <c r="D253" s="16">
        <v>5</v>
      </c>
      <c r="E253" s="16" t="s">
        <v>568</v>
      </c>
      <c r="F253" s="14" t="s">
        <v>569</v>
      </c>
      <c r="G253" s="14">
        <v>11</v>
      </c>
      <c r="H253" s="14">
        <v>11</v>
      </c>
      <c r="I253" s="14">
        <v>0</v>
      </c>
      <c r="J253" s="14">
        <v>1</v>
      </c>
      <c r="K253" s="14">
        <f>H253-I253-J253</f>
        <v>10</v>
      </c>
      <c r="L253" s="17">
        <f t="shared" si="60"/>
        <v>0.90909090909090906</v>
      </c>
      <c r="M253" s="15">
        <v>0.86747749200000002</v>
      </c>
      <c r="N253" s="14">
        <f t="shared" si="61"/>
        <v>2</v>
      </c>
      <c r="O253" s="17">
        <v>0.86666666699999995</v>
      </c>
      <c r="P253" s="18">
        <f t="shared" si="62"/>
        <v>1.7333333339999999</v>
      </c>
      <c r="Q253" s="14">
        <v>0</v>
      </c>
      <c r="R253" s="14">
        <v>1</v>
      </c>
      <c r="S253" s="14">
        <v>0</v>
      </c>
      <c r="T253" s="18">
        <f t="shared" si="63"/>
        <v>0.86666666699999995</v>
      </c>
      <c r="U253" s="14">
        <v>0</v>
      </c>
      <c r="V253" s="14">
        <v>0</v>
      </c>
      <c r="W253" s="14">
        <v>0</v>
      </c>
      <c r="X253" s="18">
        <v>0.61124202973868602</v>
      </c>
      <c r="Y253" s="17">
        <f t="shared" si="64"/>
        <v>1.0898870882964831</v>
      </c>
      <c r="Z253" s="14">
        <f t="shared" si="65"/>
        <v>0</v>
      </c>
      <c r="AA253" s="14">
        <f t="shared" si="66"/>
        <v>0</v>
      </c>
      <c r="AB253" s="15" t="str">
        <f t="shared" si="67"/>
        <v>Yellow</v>
      </c>
      <c r="AC253" s="15" t="str">
        <f t="shared" si="68"/>
        <v>Yellow</v>
      </c>
      <c r="AD253" s="15" t="str">
        <f t="shared" si="69"/>
        <v>Category 1</v>
      </c>
      <c r="AE253" s="17">
        <f t="shared" si="70"/>
        <v>0.16666666666666666</v>
      </c>
      <c r="AF253" s="18">
        <f t="shared" si="71"/>
        <v>0.86666666699999995</v>
      </c>
      <c r="AG253" s="18">
        <f t="shared" si="72"/>
        <v>0</v>
      </c>
      <c r="AH253" s="18">
        <f t="shared" si="73"/>
        <v>10.003695744378945</v>
      </c>
      <c r="AI253" s="18">
        <f t="shared" si="74"/>
        <v>-0.98875797126131371</v>
      </c>
      <c r="AJ253" s="18">
        <f t="shared" si="75"/>
        <v>-1.985062226882369</v>
      </c>
      <c r="AK253" s="14" t="s">
        <v>53</v>
      </c>
      <c r="AL253" s="14">
        <v>0</v>
      </c>
      <c r="AM253" s="18">
        <f t="shared" si="76"/>
        <v>-1.1408745817857948</v>
      </c>
      <c r="AN253" s="17">
        <f t="shared" si="77"/>
        <v>1.0898870882964831</v>
      </c>
      <c r="AO253" s="14" t="s">
        <v>114</v>
      </c>
      <c r="AP253" s="14" t="s">
        <v>55</v>
      </c>
      <c r="AQ253" s="14">
        <v>1</v>
      </c>
      <c r="AR253" s="14">
        <v>7</v>
      </c>
      <c r="AS253" s="14">
        <v>2</v>
      </c>
      <c r="AT253" s="14">
        <v>0</v>
      </c>
    </row>
    <row r="254" spans="1:46" x14ac:dyDescent="0.55000000000000004">
      <c r="A254" s="14" t="s">
        <v>48</v>
      </c>
      <c r="B254" s="14" t="s">
        <v>141</v>
      </c>
      <c r="C254" s="15" t="s">
        <v>50</v>
      </c>
      <c r="D254" s="16">
        <v>12</v>
      </c>
      <c r="E254" s="16" t="s">
        <v>570</v>
      </c>
      <c r="F254" s="14" t="s">
        <v>571</v>
      </c>
      <c r="G254" s="14">
        <v>233</v>
      </c>
      <c r="H254" s="14">
        <v>202</v>
      </c>
      <c r="I254" s="14">
        <v>8</v>
      </c>
      <c r="J254" s="14">
        <v>1</v>
      </c>
      <c r="K254" s="14">
        <f t="shared" si="59"/>
        <v>193</v>
      </c>
      <c r="L254" s="17">
        <f t="shared" si="60"/>
        <v>0.8283261802575107</v>
      </c>
      <c r="M254" s="15">
        <v>1.4758726900000001</v>
      </c>
      <c r="N254" s="14">
        <f t="shared" si="61"/>
        <v>28</v>
      </c>
      <c r="O254" s="17">
        <v>0.72180451099999998</v>
      </c>
      <c r="P254" s="18">
        <f t="shared" si="62"/>
        <v>20.210526307999999</v>
      </c>
      <c r="Q254" s="14">
        <v>5</v>
      </c>
      <c r="R254" s="14">
        <v>0</v>
      </c>
      <c r="S254" s="14">
        <v>13</v>
      </c>
      <c r="T254" s="18">
        <f t="shared" si="63"/>
        <v>16.609022554999999</v>
      </c>
      <c r="U254" s="14">
        <v>5</v>
      </c>
      <c r="V254" s="14">
        <v>0</v>
      </c>
      <c r="W254" s="14">
        <v>5</v>
      </c>
      <c r="X254" s="18">
        <v>23.2800972400203</v>
      </c>
      <c r="Y254" s="17">
        <f t="shared" si="64"/>
        <v>0.84351695975527763</v>
      </c>
      <c r="Z254" s="14">
        <f t="shared" si="65"/>
        <v>22</v>
      </c>
      <c r="AA254" s="14">
        <f t="shared" si="66"/>
        <v>51</v>
      </c>
      <c r="AB254" s="15" t="str">
        <f t="shared" si="67"/>
        <v>Green</v>
      </c>
      <c r="AC254" s="15" t="str">
        <f t="shared" si="68"/>
        <v>Green</v>
      </c>
      <c r="AD254" s="15" t="str">
        <f t="shared" si="69"/>
        <v>None</v>
      </c>
      <c r="AE254" s="17">
        <f t="shared" si="70"/>
        <v>0.12669683257918551</v>
      </c>
      <c r="AF254" s="18">
        <f t="shared" si="71"/>
        <v>3.6090225550000001</v>
      </c>
      <c r="AG254" s="18">
        <f t="shared" si="72"/>
        <v>10</v>
      </c>
      <c r="AH254" s="18">
        <f t="shared" si="73"/>
        <v>211.89646440366309</v>
      </c>
      <c r="AI254" s="18">
        <f t="shared" si="74"/>
        <v>36.460548377020302</v>
      </c>
      <c r="AJ254" s="18">
        <f t="shared" si="75"/>
        <v>15.357012780683391</v>
      </c>
      <c r="AK254" s="14" t="s">
        <v>53</v>
      </c>
      <c r="AL254" s="14">
        <v>0</v>
      </c>
      <c r="AM254" s="18">
        <f t="shared" si="76"/>
        <v>50.513051416798781</v>
      </c>
      <c r="AN254" s="17">
        <f t="shared" si="77"/>
        <v>0.84351695975527763</v>
      </c>
      <c r="AO254" s="14" t="s">
        <v>114</v>
      </c>
      <c r="AP254" s="14" t="s">
        <v>55</v>
      </c>
      <c r="AQ254" s="14">
        <v>0</v>
      </c>
      <c r="AR254" s="14">
        <v>9</v>
      </c>
      <c r="AS254" s="14">
        <v>28</v>
      </c>
      <c r="AT254" s="14">
        <v>0</v>
      </c>
    </row>
    <row r="255" spans="1:46" x14ac:dyDescent="0.55000000000000004">
      <c r="A255" s="14" t="s">
        <v>70</v>
      </c>
      <c r="B255" s="14" t="s">
        <v>156</v>
      </c>
      <c r="C255" s="15" t="s">
        <v>66</v>
      </c>
      <c r="D255" s="16">
        <v>8</v>
      </c>
      <c r="E255" s="16" t="s">
        <v>572</v>
      </c>
      <c r="F255" s="14" t="s">
        <v>573</v>
      </c>
      <c r="G255" s="14">
        <v>47</v>
      </c>
      <c r="H255" s="14">
        <v>43</v>
      </c>
      <c r="I255" s="14">
        <v>0</v>
      </c>
      <c r="J255" s="14">
        <v>0</v>
      </c>
      <c r="K255" s="14">
        <f>H255-I255-J255</f>
        <v>43</v>
      </c>
      <c r="L255" s="17">
        <f t="shared" si="60"/>
        <v>0.91489361702127658</v>
      </c>
      <c r="M255" s="15">
        <v>2.2017298240000001</v>
      </c>
      <c r="N255" s="14">
        <f t="shared" si="61"/>
        <v>5</v>
      </c>
      <c r="O255" s="17">
        <v>0.81481481499999997</v>
      </c>
      <c r="P255" s="18">
        <f t="shared" si="62"/>
        <v>4.0740740749999995</v>
      </c>
      <c r="Q255" s="14">
        <v>0</v>
      </c>
      <c r="R255" s="14">
        <v>0</v>
      </c>
      <c r="S255" s="14">
        <v>0</v>
      </c>
      <c r="T255" s="18">
        <f t="shared" si="63"/>
        <v>0</v>
      </c>
      <c r="U255" s="14">
        <v>1</v>
      </c>
      <c r="V255" s="14">
        <v>0</v>
      </c>
      <c r="W255" s="14">
        <v>0</v>
      </c>
      <c r="X255" s="18">
        <v>4.3480344734648</v>
      </c>
      <c r="Y255" s="17">
        <f t="shared" si="64"/>
        <v>0.88778807662840853</v>
      </c>
      <c r="Z255" s="14">
        <f t="shared" si="65"/>
        <v>2</v>
      </c>
      <c r="AA255" s="14">
        <f t="shared" si="66"/>
        <v>7</v>
      </c>
      <c r="AB255" s="15" t="str">
        <f t="shared" si="67"/>
        <v>Yellow</v>
      </c>
      <c r="AC255" s="15" t="str">
        <f t="shared" si="68"/>
        <v>Green</v>
      </c>
      <c r="AD255" s="15" t="str">
        <f t="shared" si="69"/>
        <v>Category 2</v>
      </c>
      <c r="AE255" s="17">
        <f t="shared" si="70"/>
        <v>0.10416666666666667</v>
      </c>
      <c r="AF255" s="18">
        <f t="shared" si="71"/>
        <v>0</v>
      </c>
      <c r="AG255" s="18">
        <f t="shared" si="72"/>
        <v>1</v>
      </c>
      <c r="AH255" s="18">
        <f t="shared" si="73"/>
        <v>42.743063635073675</v>
      </c>
      <c r="AI255" s="18">
        <f t="shared" si="74"/>
        <v>5.2739603984648005</v>
      </c>
      <c r="AJ255" s="18">
        <f t="shared" si="75"/>
        <v>1.0170240335384753</v>
      </c>
      <c r="AK255" s="14" t="s">
        <v>53</v>
      </c>
      <c r="AL255" s="14">
        <v>0</v>
      </c>
      <c r="AM255" s="18">
        <f t="shared" si="76"/>
        <v>6.472587760281213</v>
      </c>
      <c r="AN255" s="17">
        <f t="shared" si="77"/>
        <v>0.88778807662840853</v>
      </c>
      <c r="AO255" s="14" t="s">
        <v>60</v>
      </c>
      <c r="AP255" s="14" t="s">
        <v>55</v>
      </c>
      <c r="AQ255" s="14">
        <v>2</v>
      </c>
      <c r="AR255" s="14">
        <v>3</v>
      </c>
      <c r="AS255" s="14">
        <v>5</v>
      </c>
      <c r="AT255" s="14">
        <v>0</v>
      </c>
    </row>
    <row r="256" spans="1:46" x14ac:dyDescent="0.55000000000000004">
      <c r="A256" s="14" t="s">
        <v>48</v>
      </c>
      <c r="B256" s="14" t="s">
        <v>75</v>
      </c>
      <c r="C256" s="15" t="s">
        <v>78</v>
      </c>
      <c r="D256" s="16">
        <v>6</v>
      </c>
      <c r="E256" s="16" t="s">
        <v>574</v>
      </c>
      <c r="F256" s="14" t="s">
        <v>575</v>
      </c>
      <c r="G256" s="14">
        <v>11</v>
      </c>
      <c r="H256" s="14">
        <v>11</v>
      </c>
      <c r="I256" s="14">
        <v>0</v>
      </c>
      <c r="J256" s="14">
        <v>0</v>
      </c>
      <c r="K256" s="14">
        <f>H256-I256-J256</f>
        <v>11</v>
      </c>
      <c r="L256" s="17">
        <f t="shared" si="60"/>
        <v>1</v>
      </c>
      <c r="M256" s="15">
        <v>0.34344817100000002</v>
      </c>
      <c r="N256" s="14">
        <f t="shared" si="61"/>
        <v>0</v>
      </c>
      <c r="O256" s="17">
        <v>0.69230769199999997</v>
      </c>
      <c r="P256" s="18">
        <f t="shared" si="62"/>
        <v>0</v>
      </c>
      <c r="Q256" s="14">
        <v>0</v>
      </c>
      <c r="R256" s="14">
        <v>0</v>
      </c>
      <c r="S256" s="14">
        <v>0</v>
      </c>
      <c r="T256" s="18">
        <f t="shared" si="63"/>
        <v>0</v>
      </c>
      <c r="U256" s="14">
        <v>0</v>
      </c>
      <c r="V256" s="14">
        <v>0</v>
      </c>
      <c r="W256" s="14">
        <v>0</v>
      </c>
      <c r="X256" s="18">
        <v>0.215836309852285</v>
      </c>
      <c r="Y256" s="17">
        <f t="shared" si="64"/>
        <v>0.98037851728615588</v>
      </c>
      <c r="Z256" s="14">
        <f t="shared" si="65"/>
        <v>0</v>
      </c>
      <c r="AA256" s="14">
        <f t="shared" si="66"/>
        <v>1</v>
      </c>
      <c r="AB256" s="15" t="str">
        <f t="shared" si="67"/>
        <v>Yellow</v>
      </c>
      <c r="AC256" s="15" t="str">
        <f t="shared" si="68"/>
        <v>Yellow</v>
      </c>
      <c r="AD256" s="15" t="str">
        <f t="shared" si="69"/>
        <v>Category 1</v>
      </c>
      <c r="AE256" s="17">
        <f t="shared" si="70"/>
        <v>0</v>
      </c>
      <c r="AF256" s="18">
        <f t="shared" si="71"/>
        <v>0</v>
      </c>
      <c r="AG256" s="18">
        <f t="shared" si="72"/>
        <v>0</v>
      </c>
      <c r="AH256" s="18">
        <f t="shared" si="73"/>
        <v>10.003695744378945</v>
      </c>
      <c r="AI256" s="18">
        <f t="shared" si="74"/>
        <v>0.215836309852285</v>
      </c>
      <c r="AJ256" s="18">
        <f t="shared" si="75"/>
        <v>-0.78046794576877032</v>
      </c>
      <c r="AK256" s="14" t="s">
        <v>53</v>
      </c>
      <c r="AL256" s="14">
        <v>0</v>
      </c>
      <c r="AM256" s="18">
        <f t="shared" si="76"/>
        <v>0.31176355881408435</v>
      </c>
      <c r="AN256" s="17">
        <f t="shared" si="77"/>
        <v>0.98037851728615588</v>
      </c>
      <c r="AO256" s="14" t="s">
        <v>114</v>
      </c>
      <c r="AP256" s="14" t="s">
        <v>55</v>
      </c>
      <c r="AQ256" s="14">
        <v>2</v>
      </c>
      <c r="AR256" s="14">
        <v>7</v>
      </c>
      <c r="AS256" s="14">
        <v>0</v>
      </c>
      <c r="AT256" s="14">
        <v>0</v>
      </c>
    </row>
    <row r="257" spans="1:46" x14ac:dyDescent="0.55000000000000004">
      <c r="A257" s="14" t="s">
        <v>48</v>
      </c>
      <c r="B257" s="14" t="s">
        <v>49</v>
      </c>
      <c r="C257" s="15" t="s">
        <v>78</v>
      </c>
      <c r="D257" s="16">
        <v>10</v>
      </c>
      <c r="E257" s="16" t="s">
        <v>576</v>
      </c>
      <c r="F257" s="14" t="s">
        <v>577</v>
      </c>
      <c r="G257" s="14">
        <v>29</v>
      </c>
      <c r="H257" s="14">
        <v>26</v>
      </c>
      <c r="I257" s="14">
        <v>0</v>
      </c>
      <c r="J257" s="14">
        <v>0</v>
      </c>
      <c r="K257" s="14">
        <f>H257-I257-J257</f>
        <v>26</v>
      </c>
      <c r="L257" s="17">
        <f t="shared" si="60"/>
        <v>0.89655172413793105</v>
      </c>
      <c r="M257" s="15">
        <v>0.52609964300000001</v>
      </c>
      <c r="N257" s="14">
        <f t="shared" si="61"/>
        <v>2</v>
      </c>
      <c r="O257" s="17">
        <v>1</v>
      </c>
      <c r="P257" s="18">
        <f t="shared" si="62"/>
        <v>2</v>
      </c>
      <c r="Q257" s="14">
        <v>1</v>
      </c>
      <c r="R257" s="14">
        <v>0</v>
      </c>
      <c r="S257" s="14">
        <v>0</v>
      </c>
      <c r="T257" s="18">
        <f t="shared" si="63"/>
        <v>1</v>
      </c>
      <c r="U257" s="14">
        <v>0</v>
      </c>
      <c r="V257" s="14">
        <v>0</v>
      </c>
      <c r="W257" s="14">
        <v>0</v>
      </c>
      <c r="X257" s="18">
        <v>0.54630101753587801</v>
      </c>
      <c r="Y257" s="17">
        <f t="shared" si="64"/>
        <v>0.98116203387807321</v>
      </c>
      <c r="Z257" s="14">
        <f t="shared" si="65"/>
        <v>0</v>
      </c>
      <c r="AA257" s="14">
        <f t="shared" si="66"/>
        <v>1</v>
      </c>
      <c r="AB257" s="15" t="str">
        <f t="shared" si="67"/>
        <v>Green</v>
      </c>
      <c r="AC257" s="15" t="str">
        <f t="shared" si="68"/>
        <v>Yellow</v>
      </c>
      <c r="AD257" s="15" t="str">
        <f t="shared" si="69"/>
        <v>Category 2</v>
      </c>
      <c r="AE257" s="17">
        <f t="shared" si="70"/>
        <v>7.1428571428571425E-2</v>
      </c>
      <c r="AF257" s="18">
        <f t="shared" si="71"/>
        <v>1</v>
      </c>
      <c r="AG257" s="18">
        <f t="shared" si="72"/>
        <v>0</v>
      </c>
      <c r="AH257" s="18">
        <f t="shared" si="73"/>
        <v>26.37337968972631</v>
      </c>
      <c r="AI257" s="18">
        <f t="shared" si="74"/>
        <v>0.54630101753587801</v>
      </c>
      <c r="AJ257" s="18">
        <f t="shared" si="75"/>
        <v>-2.080319292737812</v>
      </c>
      <c r="AK257" s="14" t="s">
        <v>53</v>
      </c>
      <c r="AL257" s="14">
        <v>0</v>
      </c>
      <c r="AM257" s="18">
        <f t="shared" si="76"/>
        <v>0.54630101753587801</v>
      </c>
      <c r="AN257" s="17">
        <f t="shared" si="77"/>
        <v>0.98116203387807321</v>
      </c>
      <c r="AO257" s="14" t="s">
        <v>110</v>
      </c>
      <c r="AP257" s="14" t="s">
        <v>125</v>
      </c>
      <c r="AQ257" s="14">
        <v>2</v>
      </c>
      <c r="AR257" s="14">
        <v>7</v>
      </c>
      <c r="AS257" s="14">
        <v>2</v>
      </c>
      <c r="AT257" s="14">
        <v>0</v>
      </c>
    </row>
    <row r="258" spans="1:46" x14ac:dyDescent="0.55000000000000004">
      <c r="A258" s="14" t="s">
        <v>48</v>
      </c>
      <c r="B258" s="14" t="s">
        <v>141</v>
      </c>
      <c r="C258" s="15" t="s">
        <v>78</v>
      </c>
      <c r="D258" s="16">
        <v>7</v>
      </c>
      <c r="E258" s="16" t="s">
        <v>578</v>
      </c>
      <c r="F258" s="14" t="s">
        <v>579</v>
      </c>
      <c r="G258" s="14">
        <v>15</v>
      </c>
      <c r="H258" s="14">
        <v>13</v>
      </c>
      <c r="I258" s="14">
        <v>0</v>
      </c>
      <c r="J258" s="14">
        <v>0</v>
      </c>
      <c r="K258" s="14">
        <f>H258-I258-J258</f>
        <v>13</v>
      </c>
      <c r="L258" s="17">
        <f t="shared" si="60"/>
        <v>0.8666666666666667</v>
      </c>
      <c r="M258" s="15">
        <v>1.125062843</v>
      </c>
      <c r="N258" s="14">
        <f t="shared" si="61"/>
        <v>3</v>
      </c>
      <c r="O258" s="17">
        <v>0.5</v>
      </c>
      <c r="P258" s="18">
        <f t="shared" si="62"/>
        <v>1.5</v>
      </c>
      <c r="Q258" s="14">
        <v>1</v>
      </c>
      <c r="R258" s="14">
        <v>0</v>
      </c>
      <c r="S258" s="14">
        <v>0</v>
      </c>
      <c r="T258" s="18">
        <f t="shared" si="63"/>
        <v>0.5</v>
      </c>
      <c r="U258" s="14">
        <v>0</v>
      </c>
      <c r="V258" s="14">
        <v>0</v>
      </c>
      <c r="W258" s="14">
        <v>0</v>
      </c>
      <c r="X258" s="18">
        <v>0.90506837869787904</v>
      </c>
      <c r="Y258" s="17">
        <f t="shared" si="64"/>
        <v>0.93966210808680806</v>
      </c>
      <c r="Z258" s="14">
        <f t="shared" si="65"/>
        <v>0</v>
      </c>
      <c r="AA258" s="14">
        <f t="shared" si="66"/>
        <v>2</v>
      </c>
      <c r="AB258" s="15" t="str">
        <f t="shared" si="67"/>
        <v>Green</v>
      </c>
      <c r="AC258" s="15" t="str">
        <f t="shared" si="68"/>
        <v>Yellow</v>
      </c>
      <c r="AD258" s="15" t="str">
        <f t="shared" si="69"/>
        <v>Category 2</v>
      </c>
      <c r="AE258" s="17">
        <f t="shared" si="70"/>
        <v>0.1875</v>
      </c>
      <c r="AF258" s="18">
        <f t="shared" si="71"/>
        <v>0.5</v>
      </c>
      <c r="AG258" s="18">
        <f t="shared" si="72"/>
        <v>0</v>
      </c>
      <c r="AH258" s="18">
        <f t="shared" si="73"/>
        <v>13.641403287789469</v>
      </c>
      <c r="AI258" s="18">
        <f t="shared" si="74"/>
        <v>0.90506837869787904</v>
      </c>
      <c r="AJ258" s="18">
        <f t="shared" si="75"/>
        <v>-0.45352833351265187</v>
      </c>
      <c r="AK258" s="14" t="s">
        <v>53</v>
      </c>
      <c r="AL258" s="14">
        <v>0</v>
      </c>
      <c r="AM258" s="18">
        <f t="shared" si="76"/>
        <v>1.8101367573957581</v>
      </c>
      <c r="AN258" s="17">
        <f t="shared" si="77"/>
        <v>0.93966210808680806</v>
      </c>
      <c r="AO258" s="14" t="s">
        <v>114</v>
      </c>
      <c r="AP258" s="14" t="s">
        <v>55</v>
      </c>
      <c r="AQ258" s="14">
        <v>1</v>
      </c>
      <c r="AR258" s="14">
        <v>7</v>
      </c>
      <c r="AS258" s="14">
        <v>3</v>
      </c>
      <c r="AT258" s="14">
        <v>0</v>
      </c>
    </row>
    <row r="259" spans="1:46" x14ac:dyDescent="0.55000000000000004">
      <c r="A259" s="14" t="s">
        <v>56</v>
      </c>
      <c r="B259" s="14" t="s">
        <v>177</v>
      </c>
      <c r="C259" s="15" t="s">
        <v>78</v>
      </c>
      <c r="D259" s="16">
        <v>9</v>
      </c>
      <c r="E259" s="16" t="s">
        <v>580</v>
      </c>
      <c r="F259" s="14" t="s">
        <v>581</v>
      </c>
      <c r="G259" s="14">
        <v>17</v>
      </c>
      <c r="H259" s="14">
        <v>15</v>
      </c>
      <c r="I259" s="14">
        <v>0</v>
      </c>
      <c r="J259" s="14">
        <v>0</v>
      </c>
      <c r="K259" s="14">
        <f>H259-I259-J259</f>
        <v>15</v>
      </c>
      <c r="L259" s="17">
        <f t="shared" si="60"/>
        <v>0.88235294117647056</v>
      </c>
      <c r="M259" s="15">
        <v>0.60458187399999996</v>
      </c>
      <c r="N259" s="14">
        <f t="shared" si="61"/>
        <v>4</v>
      </c>
      <c r="O259" s="17">
        <v>0.89473684200000003</v>
      </c>
      <c r="P259" s="18">
        <f t="shared" si="62"/>
        <v>3.5789473680000001</v>
      </c>
      <c r="Q259" s="14">
        <v>0</v>
      </c>
      <c r="R259" s="14">
        <v>0</v>
      </c>
      <c r="S259" s="14">
        <v>0</v>
      </c>
      <c r="T259" s="18">
        <f t="shared" si="63"/>
        <v>0</v>
      </c>
      <c r="U259" s="14">
        <v>0</v>
      </c>
      <c r="V259" s="14">
        <v>0</v>
      </c>
      <c r="W259" s="14">
        <v>0</v>
      </c>
      <c r="X259" s="18">
        <v>0.85963021384951499</v>
      </c>
      <c r="Y259" s="17">
        <f t="shared" si="64"/>
        <v>1.042312773773558</v>
      </c>
      <c r="Z259" s="14">
        <f t="shared" si="65"/>
        <v>0</v>
      </c>
      <c r="AA259" s="14">
        <f t="shared" si="66"/>
        <v>0</v>
      </c>
      <c r="AB259" s="15" t="str">
        <f t="shared" si="67"/>
        <v>Green</v>
      </c>
      <c r="AC259" s="15" t="str">
        <f t="shared" si="68"/>
        <v>Yellow</v>
      </c>
      <c r="AD259" s="15" t="str">
        <f t="shared" si="69"/>
        <v>Category 2</v>
      </c>
      <c r="AE259" s="17">
        <f t="shared" si="70"/>
        <v>0.21052631578947367</v>
      </c>
      <c r="AF259" s="18">
        <f t="shared" si="71"/>
        <v>0</v>
      </c>
      <c r="AG259" s="18">
        <f t="shared" si="72"/>
        <v>0</v>
      </c>
      <c r="AH259" s="18">
        <f t="shared" si="73"/>
        <v>15.460257059494733</v>
      </c>
      <c r="AI259" s="18">
        <f t="shared" si="74"/>
        <v>-0.71931715415048514</v>
      </c>
      <c r="AJ259" s="18">
        <f t="shared" si="75"/>
        <v>-2.259060094655752</v>
      </c>
      <c r="AK259" s="14" t="s">
        <v>53</v>
      </c>
      <c r="AL259" s="14">
        <v>0</v>
      </c>
      <c r="AM259" s="18">
        <f t="shared" si="76"/>
        <v>-0.80394270179218252</v>
      </c>
      <c r="AN259" s="17">
        <f t="shared" si="77"/>
        <v>1.042312773773558</v>
      </c>
      <c r="AO259" s="14" t="s">
        <v>60</v>
      </c>
      <c r="AP259" s="14" t="s">
        <v>55</v>
      </c>
      <c r="AQ259" s="14">
        <v>1</v>
      </c>
      <c r="AR259" s="14">
        <v>7</v>
      </c>
      <c r="AS259" s="14">
        <v>4</v>
      </c>
      <c r="AT259" s="14">
        <v>0</v>
      </c>
    </row>
    <row r="260" spans="1:46" x14ac:dyDescent="0.55000000000000004">
      <c r="A260" s="14" t="s">
        <v>48</v>
      </c>
      <c r="B260" s="14" t="s">
        <v>111</v>
      </c>
      <c r="C260" s="15" t="s">
        <v>78</v>
      </c>
      <c r="D260" s="16">
        <v>10</v>
      </c>
      <c r="E260" s="16" t="s">
        <v>582</v>
      </c>
      <c r="F260" s="14" t="s">
        <v>583</v>
      </c>
      <c r="G260" s="14">
        <v>30</v>
      </c>
      <c r="H260" s="14">
        <v>24</v>
      </c>
      <c r="I260" s="14">
        <v>0</v>
      </c>
      <c r="J260" s="14">
        <v>0</v>
      </c>
      <c r="K260" s="14">
        <f t="shared" si="59"/>
        <v>24</v>
      </c>
      <c r="L260" s="17">
        <f t="shared" si="60"/>
        <v>0.8</v>
      </c>
      <c r="M260" s="15">
        <v>0.99372575900000004</v>
      </c>
      <c r="N260" s="14">
        <f t="shared" si="61"/>
        <v>4</v>
      </c>
      <c r="O260" s="17">
        <v>0.8</v>
      </c>
      <c r="P260" s="18">
        <f t="shared" si="62"/>
        <v>3.2</v>
      </c>
      <c r="Q260" s="14">
        <v>2</v>
      </c>
      <c r="R260" s="14">
        <v>0</v>
      </c>
      <c r="S260" s="14">
        <v>0</v>
      </c>
      <c r="T260" s="18">
        <f t="shared" si="63"/>
        <v>1.6</v>
      </c>
      <c r="U260" s="14">
        <v>1</v>
      </c>
      <c r="V260" s="14">
        <v>0</v>
      </c>
      <c r="W260" s="14">
        <v>0</v>
      </c>
      <c r="X260" s="18">
        <v>2.8736829559597901</v>
      </c>
      <c r="Y260" s="17">
        <f t="shared" si="64"/>
        <v>0.83087723480134035</v>
      </c>
      <c r="Z260" s="14">
        <f t="shared" si="65"/>
        <v>3</v>
      </c>
      <c r="AA260" s="14">
        <f t="shared" si="66"/>
        <v>7</v>
      </c>
      <c r="AB260" s="15" t="str">
        <f t="shared" si="67"/>
        <v>Red</v>
      </c>
      <c r="AC260" s="15" t="str">
        <f t="shared" si="68"/>
        <v>Green</v>
      </c>
      <c r="AD260" s="15" t="str">
        <f t="shared" si="69"/>
        <v>None</v>
      </c>
      <c r="AE260" s="17">
        <f t="shared" si="70"/>
        <v>0.14285714285714285</v>
      </c>
      <c r="AF260" s="18">
        <f t="shared" si="71"/>
        <v>1.6</v>
      </c>
      <c r="AG260" s="18">
        <f t="shared" si="72"/>
        <v>1</v>
      </c>
      <c r="AH260" s="18">
        <f t="shared" si="73"/>
        <v>27.282806575578938</v>
      </c>
      <c r="AI260" s="18">
        <f t="shared" si="74"/>
        <v>5.0736829559597894</v>
      </c>
      <c r="AJ260" s="18">
        <f t="shared" si="75"/>
        <v>2.356489531538728</v>
      </c>
      <c r="AK260" s="14" t="s">
        <v>53</v>
      </c>
      <c r="AL260" s="14">
        <v>0</v>
      </c>
      <c r="AM260" s="18">
        <f t="shared" si="76"/>
        <v>6.3421036949497367</v>
      </c>
      <c r="AN260" s="17">
        <f t="shared" si="77"/>
        <v>0.83087723480134035</v>
      </c>
      <c r="AO260" s="14" t="s">
        <v>114</v>
      </c>
      <c r="AP260" s="14" t="s">
        <v>125</v>
      </c>
      <c r="AQ260" s="14">
        <v>0</v>
      </c>
      <c r="AR260" s="14">
        <v>7</v>
      </c>
      <c r="AS260" s="14">
        <v>4</v>
      </c>
      <c r="AT260" s="14">
        <v>0</v>
      </c>
    </row>
    <row r="261" spans="1:46" x14ac:dyDescent="0.55000000000000004">
      <c r="A261" s="14" t="s">
        <v>70</v>
      </c>
      <c r="B261" s="14" t="s">
        <v>202</v>
      </c>
      <c r="C261" s="15" t="s">
        <v>66</v>
      </c>
      <c r="D261" s="16">
        <v>7</v>
      </c>
      <c r="E261" s="16" t="s">
        <v>584</v>
      </c>
      <c r="F261" s="14" t="s">
        <v>585</v>
      </c>
      <c r="G261" s="14">
        <v>29</v>
      </c>
      <c r="H261" s="14">
        <v>27</v>
      </c>
      <c r="I261" s="14">
        <v>0</v>
      </c>
      <c r="J261" s="14">
        <v>0</v>
      </c>
      <c r="K261" s="14">
        <f>H261-I261-J261</f>
        <v>27</v>
      </c>
      <c r="L261" s="17">
        <f t="shared" si="60"/>
        <v>0.93103448275862066</v>
      </c>
      <c r="M261" s="15">
        <v>1.208695936</v>
      </c>
      <c r="N261" s="14">
        <f t="shared" si="61"/>
        <v>3</v>
      </c>
      <c r="O261" s="17">
        <v>0.80769230800000003</v>
      </c>
      <c r="P261" s="18">
        <f t="shared" si="62"/>
        <v>2.4230769240000001</v>
      </c>
      <c r="Q261" s="14">
        <v>2</v>
      </c>
      <c r="R261" s="14">
        <v>0</v>
      </c>
      <c r="S261" s="14">
        <v>0</v>
      </c>
      <c r="T261" s="18">
        <f t="shared" si="63"/>
        <v>1.6153846160000001</v>
      </c>
      <c r="U261" s="14">
        <v>2</v>
      </c>
      <c r="V261" s="14">
        <v>0</v>
      </c>
      <c r="W261" s="14">
        <v>0</v>
      </c>
      <c r="X261" s="18">
        <v>1.2601543749936199</v>
      </c>
      <c r="Y261" s="17">
        <f t="shared" si="64"/>
        <v>0.95787266086228906</v>
      </c>
      <c r="Z261" s="14">
        <f t="shared" si="65"/>
        <v>0</v>
      </c>
      <c r="AA261" s="14">
        <f t="shared" si="66"/>
        <v>2</v>
      </c>
      <c r="AB261" s="15" t="str">
        <f t="shared" si="67"/>
        <v>Yellow</v>
      </c>
      <c r="AC261" s="15" t="str">
        <f t="shared" si="68"/>
        <v>Yellow</v>
      </c>
      <c r="AD261" s="15" t="str">
        <f t="shared" si="69"/>
        <v>Category 1</v>
      </c>
      <c r="AE261" s="17">
        <f t="shared" si="70"/>
        <v>0.1</v>
      </c>
      <c r="AF261" s="18">
        <f t="shared" si="71"/>
        <v>1.6153846160000001</v>
      </c>
      <c r="AG261" s="18">
        <f t="shared" si="72"/>
        <v>2</v>
      </c>
      <c r="AH261" s="18">
        <f t="shared" si="73"/>
        <v>26.37337968972631</v>
      </c>
      <c r="AI261" s="18">
        <f t="shared" si="74"/>
        <v>1.2216928349936198</v>
      </c>
      <c r="AJ261" s="18">
        <f t="shared" si="75"/>
        <v>-1.4049274752800704</v>
      </c>
      <c r="AK261" s="14" t="s">
        <v>53</v>
      </c>
      <c r="AL261" s="14">
        <v>0</v>
      </c>
      <c r="AM261" s="18">
        <f t="shared" si="76"/>
        <v>1.512572080844454</v>
      </c>
      <c r="AN261" s="17">
        <f t="shared" si="77"/>
        <v>0.95787266086228906</v>
      </c>
      <c r="AO261" s="14" t="s">
        <v>102</v>
      </c>
      <c r="AP261" s="14" t="s">
        <v>55</v>
      </c>
      <c r="AQ261" s="14">
        <v>3</v>
      </c>
      <c r="AR261" s="14">
        <v>3</v>
      </c>
      <c r="AS261" s="14">
        <v>3</v>
      </c>
      <c r="AT261" s="14">
        <v>0</v>
      </c>
    </row>
    <row r="262" spans="1:46" x14ac:dyDescent="0.55000000000000004">
      <c r="A262" s="14" t="s">
        <v>70</v>
      </c>
      <c r="B262" s="14" t="s">
        <v>71</v>
      </c>
      <c r="C262" s="15" t="s">
        <v>66</v>
      </c>
      <c r="D262" s="16">
        <v>6</v>
      </c>
      <c r="E262" s="16" t="s">
        <v>586</v>
      </c>
      <c r="F262" s="14" t="s">
        <v>587</v>
      </c>
      <c r="G262" s="14">
        <v>26</v>
      </c>
      <c r="H262" s="14">
        <v>17</v>
      </c>
      <c r="I262" s="14">
        <v>0</v>
      </c>
      <c r="J262" s="14">
        <v>0</v>
      </c>
      <c r="K262" s="14">
        <f t="shared" si="59"/>
        <v>17</v>
      </c>
      <c r="L262" s="17">
        <f t="shared" si="60"/>
        <v>0.65384615384615385</v>
      </c>
      <c r="M262" s="15">
        <v>1.8395976549999999</v>
      </c>
      <c r="N262" s="14">
        <f t="shared" si="61"/>
        <v>12</v>
      </c>
      <c r="O262" s="17">
        <v>0.92</v>
      </c>
      <c r="P262" s="18">
        <f t="shared" si="62"/>
        <v>11.040000000000001</v>
      </c>
      <c r="Q262" s="14">
        <v>0</v>
      </c>
      <c r="R262" s="14">
        <v>0</v>
      </c>
      <c r="S262" s="14">
        <v>0</v>
      </c>
      <c r="T262" s="18">
        <f t="shared" si="63"/>
        <v>0</v>
      </c>
      <c r="U262" s="14">
        <v>0</v>
      </c>
      <c r="V262" s="14">
        <v>0</v>
      </c>
      <c r="W262" s="14">
        <v>0</v>
      </c>
      <c r="X262" s="18">
        <v>1.0769944627055801</v>
      </c>
      <c r="Y262" s="17">
        <f t="shared" si="64"/>
        <v>1.0370386745113238</v>
      </c>
      <c r="Z262" s="14">
        <f t="shared" si="65"/>
        <v>0</v>
      </c>
      <c r="AA262" s="14">
        <f t="shared" si="66"/>
        <v>0</v>
      </c>
      <c r="AB262" s="15" t="str">
        <f t="shared" si="67"/>
        <v>Red</v>
      </c>
      <c r="AC262" s="15" t="str">
        <f t="shared" si="68"/>
        <v>Yellow</v>
      </c>
      <c r="AD262" s="15" t="str">
        <f t="shared" si="69"/>
        <v>None</v>
      </c>
      <c r="AE262" s="17">
        <f t="shared" si="70"/>
        <v>0.41379310344827586</v>
      </c>
      <c r="AF262" s="18">
        <f t="shared" si="71"/>
        <v>0</v>
      </c>
      <c r="AG262" s="18">
        <f t="shared" si="72"/>
        <v>0</v>
      </c>
      <c r="AH262" s="18">
        <f t="shared" si="73"/>
        <v>23.645099032168414</v>
      </c>
      <c r="AI262" s="18">
        <f t="shared" si="74"/>
        <v>-0.96300553729442084</v>
      </c>
      <c r="AJ262" s="18">
        <f t="shared" si="75"/>
        <v>-3.317906505126007</v>
      </c>
      <c r="AK262" s="14" t="s">
        <v>53</v>
      </c>
      <c r="AL262" s="14">
        <v>0</v>
      </c>
      <c r="AM262" s="18">
        <f t="shared" si="76"/>
        <v>-1.0467451492330662</v>
      </c>
      <c r="AN262" s="17">
        <f t="shared" si="77"/>
        <v>1.0370386745113238</v>
      </c>
      <c r="AO262" s="14" t="s">
        <v>74</v>
      </c>
      <c r="AP262" s="14" t="s">
        <v>55</v>
      </c>
      <c r="AQ262" s="14">
        <v>0</v>
      </c>
      <c r="AR262" s="14">
        <v>3</v>
      </c>
      <c r="AS262" s="14">
        <v>12</v>
      </c>
      <c r="AT262" s="14">
        <v>0</v>
      </c>
    </row>
    <row r="263" spans="1:46" x14ac:dyDescent="0.55000000000000004">
      <c r="A263" s="14" t="s">
        <v>48</v>
      </c>
      <c r="B263" s="14" t="s">
        <v>111</v>
      </c>
      <c r="C263" s="15" t="s">
        <v>78</v>
      </c>
      <c r="D263" s="16">
        <v>7</v>
      </c>
      <c r="E263" s="16" t="s">
        <v>588</v>
      </c>
      <c r="F263" s="14" t="s">
        <v>589</v>
      </c>
      <c r="G263" s="14">
        <v>15</v>
      </c>
      <c r="H263" s="14">
        <v>14</v>
      </c>
      <c r="I263" s="14">
        <v>0</v>
      </c>
      <c r="J263" s="14">
        <v>0</v>
      </c>
      <c r="K263" s="14">
        <f>H263-I263-J263</f>
        <v>14</v>
      </c>
      <c r="L263" s="17">
        <f t="shared" si="60"/>
        <v>0.93333333333333335</v>
      </c>
      <c r="M263" s="15">
        <v>0.75855578400000001</v>
      </c>
      <c r="N263" s="14">
        <f t="shared" si="61"/>
        <v>2</v>
      </c>
      <c r="O263" s="17">
        <v>0.94117647100000001</v>
      </c>
      <c r="P263" s="18">
        <f t="shared" si="62"/>
        <v>1.882352942</v>
      </c>
      <c r="Q263" s="14">
        <v>0</v>
      </c>
      <c r="R263" s="14">
        <v>0</v>
      </c>
      <c r="S263" s="14">
        <v>0</v>
      </c>
      <c r="T263" s="18">
        <f t="shared" si="63"/>
        <v>0</v>
      </c>
      <c r="U263" s="14">
        <v>0</v>
      </c>
      <c r="V263" s="14">
        <v>0</v>
      </c>
      <c r="W263" s="14">
        <v>0</v>
      </c>
      <c r="X263" s="18">
        <v>0.45021056397220999</v>
      </c>
      <c r="Y263" s="17">
        <f t="shared" si="64"/>
        <v>1.0288094918685193</v>
      </c>
      <c r="Z263" s="14">
        <f t="shared" si="65"/>
        <v>0</v>
      </c>
      <c r="AA263" s="14">
        <f t="shared" si="66"/>
        <v>0</v>
      </c>
      <c r="AB263" s="15" t="str">
        <f t="shared" si="67"/>
        <v>Yellow</v>
      </c>
      <c r="AC263" s="15" t="str">
        <f t="shared" si="68"/>
        <v>Yellow</v>
      </c>
      <c r="AD263" s="15" t="str">
        <f t="shared" si="69"/>
        <v>Category 1</v>
      </c>
      <c r="AE263" s="17">
        <f t="shared" si="70"/>
        <v>0.125</v>
      </c>
      <c r="AF263" s="18">
        <f t="shared" si="71"/>
        <v>0</v>
      </c>
      <c r="AG263" s="18">
        <f t="shared" si="72"/>
        <v>0</v>
      </c>
      <c r="AH263" s="18">
        <f t="shared" si="73"/>
        <v>13.641403287789469</v>
      </c>
      <c r="AI263" s="18">
        <f t="shared" si="74"/>
        <v>-0.43214237802779004</v>
      </c>
      <c r="AJ263" s="18">
        <f t="shared" si="75"/>
        <v>-1.7907390902383207</v>
      </c>
      <c r="AK263" s="14" t="s">
        <v>53</v>
      </c>
      <c r="AL263" s="14">
        <v>0</v>
      </c>
      <c r="AM263" s="18">
        <f t="shared" si="76"/>
        <v>-0.45915127645364823</v>
      </c>
      <c r="AN263" s="17">
        <f t="shared" si="77"/>
        <v>1.0288094918685193</v>
      </c>
      <c r="AO263" s="14" t="s">
        <v>114</v>
      </c>
      <c r="AP263" s="14" t="s">
        <v>55</v>
      </c>
      <c r="AQ263" s="14">
        <v>2</v>
      </c>
      <c r="AR263" s="14">
        <v>7</v>
      </c>
      <c r="AS263" s="14">
        <v>2</v>
      </c>
      <c r="AT263" s="14">
        <v>0</v>
      </c>
    </row>
    <row r="264" spans="1:46" x14ac:dyDescent="0.55000000000000004">
      <c r="A264" s="14" t="s">
        <v>56</v>
      </c>
      <c r="B264" s="14" t="s">
        <v>279</v>
      </c>
      <c r="C264" s="15" t="s">
        <v>78</v>
      </c>
      <c r="D264" s="16">
        <v>7</v>
      </c>
      <c r="E264" s="16" t="s">
        <v>590</v>
      </c>
      <c r="F264" s="14" t="s">
        <v>591</v>
      </c>
      <c r="G264" s="14">
        <v>17</v>
      </c>
      <c r="H264" s="14">
        <v>18</v>
      </c>
      <c r="I264" s="14">
        <v>2</v>
      </c>
      <c r="J264" s="14">
        <v>1</v>
      </c>
      <c r="K264" s="14">
        <f>H264-I264-J264</f>
        <v>15</v>
      </c>
      <c r="L264" s="17">
        <f t="shared" ref="L264:L320" si="79">K264/G264</f>
        <v>0.88235294117647056</v>
      </c>
      <c r="M264" s="15">
        <v>1.4422997950000001</v>
      </c>
      <c r="N264" s="14">
        <f t="shared" ref="N264:N320" si="80">AS264-AT264</f>
        <v>0</v>
      </c>
      <c r="O264" s="17">
        <v>0.88235294099999995</v>
      </c>
      <c r="P264" s="18">
        <f t="shared" ref="P264:P320" si="81">N264*O264</f>
        <v>0</v>
      </c>
      <c r="Q264" s="14">
        <v>0</v>
      </c>
      <c r="R264" s="14">
        <v>0</v>
      </c>
      <c r="S264" s="14">
        <v>2</v>
      </c>
      <c r="T264" s="18">
        <f t="shared" ref="T264:T320" si="82">(((Q264+R264)*O264))+S264</f>
        <v>2</v>
      </c>
      <c r="U264" s="14">
        <v>0</v>
      </c>
      <c r="V264" s="14">
        <v>0</v>
      </c>
      <c r="W264" s="14">
        <v>0</v>
      </c>
      <c r="X264" s="18">
        <v>0.98667468160070404</v>
      </c>
      <c r="Y264" s="17">
        <f t="shared" ref="Y264:Y320" si="83">(K264+P264+T264-U264-V264-W264-X264)/G264</f>
        <v>0.94196031284701742</v>
      </c>
      <c r="Z264" s="14">
        <f t="shared" ref="Z264:Z320" si="84">IF((((G264*$Y$6)-K264-P264-T264+U264+V264+W264+X264)/O264)&gt;0,ROUNDUP((((G264*$Y$6)-K264-P264-T264+U264+V264+W264+X264)/O264),0),0)</f>
        <v>0</v>
      </c>
      <c r="AA264" s="14">
        <f t="shared" ref="AA264:AA320" si="85">IF(((G264-K264-P264-T264+U264+V264+W264+X264)/O264)&gt;0,ROUNDUP(((G264-K264-P264-T264+U264+V264+W264+X264)/O264),0),0)</f>
        <v>2</v>
      </c>
      <c r="AB264" s="15" t="str">
        <f t="shared" ref="AB264:AB320" si="86">IF($L264&lt;=(0.85-0.05),"Red",IF($L264&gt;=(0.85+0.05),"Yellow","Green"))</f>
        <v>Green</v>
      </c>
      <c r="AC264" s="15" t="str">
        <f t="shared" ref="AC264:AC320" si="87">IF($Y264&lt;=(0.85-0.05),"Red",IF($Y264&gt;=(0.85+0.05),"Yellow","Green"))</f>
        <v>Yellow</v>
      </c>
      <c r="AD264" s="15" t="str">
        <f t="shared" ref="AD264:AD320" si="88">IF((AND(L264&gt;0.9,Y264&gt;0.9)),"Category 1",IF((AND(L264&gt;0.85,Y264&gt;0.85)),"Category 2","None"))</f>
        <v>Category 2</v>
      </c>
      <c r="AE264" s="17">
        <f t="shared" ref="AE264:AE320" si="89">N264/(K264+N264)</f>
        <v>0</v>
      </c>
      <c r="AF264" s="18">
        <f t="shared" ref="AF264:AF320" si="90">(Q264+R264)*O264</f>
        <v>0</v>
      </c>
      <c r="AG264" s="18">
        <f t="shared" ref="AG264:AG320" si="91">U264+V264+W264</f>
        <v>0</v>
      </c>
      <c r="AH264" s="18">
        <f t="shared" ref="AH264:AH320" si="92">G264*$Y$6</f>
        <v>15.460257059494733</v>
      </c>
      <c r="AI264" s="18">
        <f t="shared" ref="AI264:AI320" si="93">G264-K264-P264-T264+U264+V264+W264+X264</f>
        <v>0.98667468160070404</v>
      </c>
      <c r="AJ264" s="18">
        <f t="shared" ref="AJ264:AJ320" si="94">(G264*$Y$6)-K264-P264-T264+U264+V264+W264+X264</f>
        <v>-0.5530682589045629</v>
      </c>
      <c r="AK264" s="14" t="s">
        <v>53</v>
      </c>
      <c r="AL264" s="14">
        <v>0</v>
      </c>
      <c r="AM264" s="18">
        <f t="shared" ref="AM264:AM320" si="95">(((G264-K264-P264-T264+U264+V264+W264+X264)/O264)-AL264)</f>
        <v>1.1182313060377775</v>
      </c>
      <c r="AN264" s="17">
        <f t="shared" ref="AN264:AN320" si="96">(K264+P264+T264-U264-V264-W264-X264+(AL264*O264))/G264</f>
        <v>0.94196031284701742</v>
      </c>
      <c r="AO264" s="14" t="s">
        <v>60</v>
      </c>
      <c r="AP264" s="14" t="s">
        <v>55</v>
      </c>
      <c r="AQ264" s="14">
        <v>1</v>
      </c>
      <c r="AR264" s="14">
        <v>7</v>
      </c>
      <c r="AS264" s="14">
        <v>0</v>
      </c>
      <c r="AT264" s="14">
        <v>0</v>
      </c>
    </row>
    <row r="265" spans="1:46" x14ac:dyDescent="0.55000000000000004">
      <c r="A265" s="14" t="s">
        <v>48</v>
      </c>
      <c r="B265" s="14" t="s">
        <v>107</v>
      </c>
      <c r="C265" s="15" t="s">
        <v>78</v>
      </c>
      <c r="D265" s="16">
        <v>10</v>
      </c>
      <c r="E265" s="16" t="s">
        <v>592</v>
      </c>
      <c r="F265" s="14" t="s">
        <v>593</v>
      </c>
      <c r="G265" s="14">
        <v>32</v>
      </c>
      <c r="H265" s="14">
        <v>28</v>
      </c>
      <c r="I265" s="14">
        <v>0</v>
      </c>
      <c r="J265" s="14">
        <v>0</v>
      </c>
      <c r="K265" s="14">
        <f t="shared" ref="K265:K320" si="97">H265-I265-J265</f>
        <v>28</v>
      </c>
      <c r="L265" s="17">
        <f t="shared" si="79"/>
        <v>0.875</v>
      </c>
      <c r="M265" s="15">
        <v>0.96185676099999995</v>
      </c>
      <c r="N265" s="14">
        <f t="shared" si="80"/>
        <v>3</v>
      </c>
      <c r="O265" s="17">
        <v>0.88</v>
      </c>
      <c r="P265" s="18">
        <f t="shared" si="81"/>
        <v>2.64</v>
      </c>
      <c r="Q265" s="14">
        <v>0</v>
      </c>
      <c r="R265" s="14">
        <v>0</v>
      </c>
      <c r="S265" s="14">
        <v>0</v>
      </c>
      <c r="T265" s="18">
        <f t="shared" si="82"/>
        <v>0</v>
      </c>
      <c r="U265" s="14">
        <v>3</v>
      </c>
      <c r="V265" s="14">
        <v>0</v>
      </c>
      <c r="W265" s="14">
        <v>0</v>
      </c>
      <c r="X265" s="18">
        <v>2.1358231236471101</v>
      </c>
      <c r="Y265" s="17">
        <f t="shared" si="83"/>
        <v>0.79700552738602781</v>
      </c>
      <c r="Z265" s="14">
        <f t="shared" si="84"/>
        <v>5</v>
      </c>
      <c r="AA265" s="14">
        <f t="shared" si="85"/>
        <v>8</v>
      </c>
      <c r="AB265" s="15" t="str">
        <f t="shared" si="86"/>
        <v>Green</v>
      </c>
      <c r="AC265" s="15" t="str">
        <f t="shared" si="87"/>
        <v>Red</v>
      </c>
      <c r="AD265" s="15" t="str">
        <f t="shared" si="88"/>
        <v>None</v>
      </c>
      <c r="AE265" s="17">
        <f t="shared" si="89"/>
        <v>9.6774193548387094E-2</v>
      </c>
      <c r="AF265" s="18">
        <f t="shared" si="90"/>
        <v>0</v>
      </c>
      <c r="AG265" s="18">
        <f t="shared" si="91"/>
        <v>3</v>
      </c>
      <c r="AH265" s="18">
        <f t="shared" si="92"/>
        <v>29.101660347284202</v>
      </c>
      <c r="AI265" s="18">
        <f t="shared" si="93"/>
        <v>6.49582312364711</v>
      </c>
      <c r="AJ265" s="18">
        <f t="shared" si="94"/>
        <v>3.5974834709313122</v>
      </c>
      <c r="AK265" s="14" t="s">
        <v>53</v>
      </c>
      <c r="AL265" s="14">
        <v>0</v>
      </c>
      <c r="AM265" s="18">
        <f t="shared" si="95"/>
        <v>7.3816171859626252</v>
      </c>
      <c r="AN265" s="17">
        <f t="shared" si="96"/>
        <v>0.79700552738602781</v>
      </c>
      <c r="AO265" s="14" t="s">
        <v>110</v>
      </c>
      <c r="AP265" s="14" t="s">
        <v>125</v>
      </c>
      <c r="AQ265" s="14">
        <v>0</v>
      </c>
      <c r="AR265" s="14">
        <v>7</v>
      </c>
      <c r="AS265" s="14">
        <v>3</v>
      </c>
      <c r="AT265" s="14">
        <v>0</v>
      </c>
    </row>
    <row r="266" spans="1:46" x14ac:dyDescent="0.55000000000000004">
      <c r="A266" s="14" t="s">
        <v>48</v>
      </c>
      <c r="B266" s="14" t="s">
        <v>111</v>
      </c>
      <c r="C266" s="15" t="s">
        <v>78</v>
      </c>
      <c r="D266" s="16">
        <v>5</v>
      </c>
      <c r="E266" s="16" t="s">
        <v>594</v>
      </c>
      <c r="F266" s="14" t="s">
        <v>595</v>
      </c>
      <c r="G266" s="14">
        <v>15</v>
      </c>
      <c r="H266" s="14">
        <v>13</v>
      </c>
      <c r="I266" s="14">
        <v>0</v>
      </c>
      <c r="J266" s="14">
        <v>0</v>
      </c>
      <c r="K266" s="14">
        <f>H266-I266-J266</f>
        <v>13</v>
      </c>
      <c r="L266" s="17">
        <f t="shared" si="79"/>
        <v>0.8666666666666667</v>
      </c>
      <c r="M266" s="15">
        <v>0.35517391599999998</v>
      </c>
      <c r="N266" s="14">
        <f t="shared" si="80"/>
        <v>2</v>
      </c>
      <c r="O266" s="17">
        <v>0.73333333300000003</v>
      </c>
      <c r="P266" s="18">
        <f t="shared" si="81"/>
        <v>1.4666666660000001</v>
      </c>
      <c r="Q266" s="14">
        <v>1</v>
      </c>
      <c r="R266" s="14">
        <v>0</v>
      </c>
      <c r="S266" s="14">
        <v>0</v>
      </c>
      <c r="T266" s="18">
        <f t="shared" si="82"/>
        <v>0.73333333300000003</v>
      </c>
      <c r="U266" s="14">
        <v>1</v>
      </c>
      <c r="V266" s="14">
        <v>0</v>
      </c>
      <c r="W266" s="14">
        <v>0</v>
      </c>
      <c r="X266" s="18">
        <v>0.24312624790625501</v>
      </c>
      <c r="Y266" s="17">
        <f t="shared" si="83"/>
        <v>0.93045825007291627</v>
      </c>
      <c r="Z266" s="14">
        <f t="shared" si="84"/>
        <v>0</v>
      </c>
      <c r="AA266" s="14">
        <f t="shared" si="85"/>
        <v>2</v>
      </c>
      <c r="AB266" s="15" t="str">
        <f t="shared" si="86"/>
        <v>Green</v>
      </c>
      <c r="AC266" s="15" t="str">
        <f t="shared" si="87"/>
        <v>Yellow</v>
      </c>
      <c r="AD266" s="15" t="str">
        <f t="shared" si="88"/>
        <v>Category 2</v>
      </c>
      <c r="AE266" s="17">
        <f t="shared" si="89"/>
        <v>0.13333333333333333</v>
      </c>
      <c r="AF266" s="18">
        <f t="shared" si="90"/>
        <v>0.73333333300000003</v>
      </c>
      <c r="AG266" s="18">
        <f t="shared" si="91"/>
        <v>1</v>
      </c>
      <c r="AH266" s="18">
        <f t="shared" si="92"/>
        <v>13.641403287789469</v>
      </c>
      <c r="AI266" s="18">
        <f t="shared" si="93"/>
        <v>1.0431262489062549</v>
      </c>
      <c r="AJ266" s="18">
        <f t="shared" si="94"/>
        <v>-0.31547046330427597</v>
      </c>
      <c r="AK266" s="14" t="s">
        <v>53</v>
      </c>
      <c r="AL266" s="14">
        <v>0</v>
      </c>
      <c r="AM266" s="18">
        <f t="shared" si="95"/>
        <v>1.4224448855187317</v>
      </c>
      <c r="AN266" s="17">
        <f t="shared" si="96"/>
        <v>0.93045825007291627</v>
      </c>
      <c r="AO266" s="14" t="s">
        <v>114</v>
      </c>
      <c r="AP266" s="14" t="s">
        <v>55</v>
      </c>
      <c r="AQ266" s="14">
        <v>1</v>
      </c>
      <c r="AR266" s="14">
        <v>7</v>
      </c>
      <c r="AS266" s="14">
        <v>2</v>
      </c>
      <c r="AT266" s="14">
        <v>0</v>
      </c>
    </row>
    <row r="267" spans="1:46" x14ac:dyDescent="0.55000000000000004">
      <c r="A267" s="14" t="s">
        <v>48</v>
      </c>
      <c r="B267" s="14" t="s">
        <v>141</v>
      </c>
      <c r="C267" s="15" t="s">
        <v>78</v>
      </c>
      <c r="D267" s="16">
        <v>5</v>
      </c>
      <c r="E267" s="16" t="s">
        <v>596</v>
      </c>
      <c r="F267" s="14" t="s">
        <v>597</v>
      </c>
      <c r="G267" s="14">
        <v>15</v>
      </c>
      <c r="H267" s="14">
        <v>12</v>
      </c>
      <c r="I267" s="14">
        <v>0</v>
      </c>
      <c r="J267" s="14">
        <v>0</v>
      </c>
      <c r="K267" s="14">
        <f t="shared" si="97"/>
        <v>12</v>
      </c>
      <c r="L267" s="17">
        <f t="shared" si="79"/>
        <v>0.8</v>
      </c>
      <c r="M267" s="15">
        <v>0.82194191800000005</v>
      </c>
      <c r="N267" s="14">
        <f t="shared" si="80"/>
        <v>4</v>
      </c>
      <c r="O267" s="17">
        <v>0.73684210500000002</v>
      </c>
      <c r="P267" s="18">
        <f t="shared" si="81"/>
        <v>2.9473684200000001</v>
      </c>
      <c r="Q267" s="14">
        <v>0</v>
      </c>
      <c r="R267" s="14">
        <v>0</v>
      </c>
      <c r="S267" s="14">
        <v>0</v>
      </c>
      <c r="T267" s="18">
        <f t="shared" si="82"/>
        <v>0</v>
      </c>
      <c r="U267" s="14">
        <v>0</v>
      </c>
      <c r="V267" s="14">
        <v>0</v>
      </c>
      <c r="W267" s="14">
        <v>0</v>
      </c>
      <c r="X267" s="18">
        <v>0.401342571093874</v>
      </c>
      <c r="Y267" s="17">
        <f t="shared" si="83"/>
        <v>0.96973505659374171</v>
      </c>
      <c r="Z267" s="14">
        <f t="shared" si="84"/>
        <v>0</v>
      </c>
      <c r="AA267" s="14">
        <f t="shared" si="85"/>
        <v>1</v>
      </c>
      <c r="AB267" s="15" t="str">
        <f t="shared" si="86"/>
        <v>Red</v>
      </c>
      <c r="AC267" s="15" t="str">
        <f t="shared" si="87"/>
        <v>Yellow</v>
      </c>
      <c r="AD267" s="15" t="str">
        <f t="shared" si="88"/>
        <v>None</v>
      </c>
      <c r="AE267" s="17">
        <f t="shared" si="89"/>
        <v>0.25</v>
      </c>
      <c r="AF267" s="18">
        <f t="shared" si="90"/>
        <v>0</v>
      </c>
      <c r="AG267" s="18">
        <f t="shared" si="91"/>
        <v>0</v>
      </c>
      <c r="AH267" s="18">
        <f t="shared" si="92"/>
        <v>13.641403287789469</v>
      </c>
      <c r="AI267" s="18">
        <f t="shared" si="93"/>
        <v>0.4539741510938739</v>
      </c>
      <c r="AJ267" s="18">
        <f t="shared" si="94"/>
        <v>-0.90462256111665695</v>
      </c>
      <c r="AK267" s="14" t="s">
        <v>53</v>
      </c>
      <c r="AL267" s="14">
        <v>0</v>
      </c>
      <c r="AM267" s="18">
        <f t="shared" si="95"/>
        <v>0.61610777670458161</v>
      </c>
      <c r="AN267" s="17">
        <f t="shared" si="96"/>
        <v>0.96973505659374171</v>
      </c>
      <c r="AO267" s="14" t="s">
        <v>114</v>
      </c>
      <c r="AP267" s="14" t="s">
        <v>55</v>
      </c>
      <c r="AQ267" s="14">
        <v>0</v>
      </c>
      <c r="AR267" s="14">
        <v>7</v>
      </c>
      <c r="AS267" s="14">
        <v>4</v>
      </c>
      <c r="AT267" s="14">
        <v>0</v>
      </c>
    </row>
    <row r="268" spans="1:46" x14ac:dyDescent="0.55000000000000004">
      <c r="A268" s="14" t="s">
        <v>48</v>
      </c>
      <c r="B268" s="14" t="s">
        <v>141</v>
      </c>
      <c r="C268" s="15" t="s">
        <v>78</v>
      </c>
      <c r="D268" s="16">
        <v>8</v>
      </c>
      <c r="E268" s="16" t="s">
        <v>598</v>
      </c>
      <c r="F268" s="14" t="s">
        <v>599</v>
      </c>
      <c r="G268" s="14">
        <v>22</v>
      </c>
      <c r="H268" s="14">
        <v>16</v>
      </c>
      <c r="I268" s="14">
        <v>0</v>
      </c>
      <c r="J268" s="14">
        <v>0</v>
      </c>
      <c r="K268" s="14">
        <f t="shared" si="97"/>
        <v>16</v>
      </c>
      <c r="L268" s="17">
        <f t="shared" si="79"/>
        <v>0.72727272727272729</v>
      </c>
      <c r="M268" s="15">
        <v>1.432443532</v>
      </c>
      <c r="N268" s="14">
        <f t="shared" si="80"/>
        <v>5</v>
      </c>
      <c r="O268" s="17">
        <v>0.83333333300000001</v>
      </c>
      <c r="P268" s="18">
        <f t="shared" si="81"/>
        <v>4.1666666650000002</v>
      </c>
      <c r="Q268" s="14">
        <v>2</v>
      </c>
      <c r="R268" s="14">
        <v>0</v>
      </c>
      <c r="S268" s="14">
        <v>0</v>
      </c>
      <c r="T268" s="18">
        <f t="shared" si="82"/>
        <v>1.666666666</v>
      </c>
      <c r="U268" s="14">
        <v>1</v>
      </c>
      <c r="V268" s="14">
        <v>0</v>
      </c>
      <c r="W268" s="14">
        <v>0</v>
      </c>
      <c r="X268" s="18">
        <v>1.6431451353020301</v>
      </c>
      <c r="Y268" s="17">
        <f t="shared" si="83"/>
        <v>0.87228128162263507</v>
      </c>
      <c r="Z268" s="14">
        <f t="shared" si="84"/>
        <v>1</v>
      </c>
      <c r="AA268" s="14">
        <f t="shared" si="85"/>
        <v>4</v>
      </c>
      <c r="AB268" s="15" t="str">
        <f t="shared" si="86"/>
        <v>Red</v>
      </c>
      <c r="AC268" s="15" t="str">
        <f t="shared" si="87"/>
        <v>Green</v>
      </c>
      <c r="AD268" s="15" t="str">
        <f t="shared" si="88"/>
        <v>None</v>
      </c>
      <c r="AE268" s="17">
        <f t="shared" si="89"/>
        <v>0.23809523809523808</v>
      </c>
      <c r="AF268" s="18">
        <f t="shared" si="90"/>
        <v>1.666666666</v>
      </c>
      <c r="AG268" s="18">
        <f t="shared" si="91"/>
        <v>1</v>
      </c>
      <c r="AH268" s="18">
        <f t="shared" si="92"/>
        <v>20.007391488757889</v>
      </c>
      <c r="AI268" s="18">
        <f t="shared" si="93"/>
        <v>2.8098118043020301</v>
      </c>
      <c r="AJ268" s="18">
        <f t="shared" si="94"/>
        <v>0.81720329305991934</v>
      </c>
      <c r="AK268" s="14" t="s">
        <v>53</v>
      </c>
      <c r="AL268" s="14">
        <v>0</v>
      </c>
      <c r="AM268" s="18">
        <f t="shared" si="95"/>
        <v>3.3717741665111456</v>
      </c>
      <c r="AN268" s="17">
        <f t="shared" si="96"/>
        <v>0.87228128162263507</v>
      </c>
      <c r="AO268" s="14" t="s">
        <v>114</v>
      </c>
      <c r="AP268" s="14" t="s">
        <v>55</v>
      </c>
      <c r="AQ268" s="14">
        <v>0</v>
      </c>
      <c r="AR268" s="14">
        <v>7</v>
      </c>
      <c r="AS268" s="14">
        <v>5</v>
      </c>
      <c r="AT268" s="14">
        <v>0</v>
      </c>
    </row>
    <row r="269" spans="1:46" x14ac:dyDescent="0.55000000000000004">
      <c r="A269" s="14" t="s">
        <v>70</v>
      </c>
      <c r="B269" s="14" t="s">
        <v>202</v>
      </c>
      <c r="C269" s="15" t="s">
        <v>66</v>
      </c>
      <c r="D269" s="16">
        <v>5</v>
      </c>
      <c r="E269" s="16" t="s">
        <v>600</v>
      </c>
      <c r="F269" s="14" t="s">
        <v>585</v>
      </c>
      <c r="G269" s="14">
        <v>13</v>
      </c>
      <c r="H269" s="14">
        <v>9</v>
      </c>
      <c r="I269" s="14">
        <v>0</v>
      </c>
      <c r="J269" s="14">
        <v>0</v>
      </c>
      <c r="K269" s="14">
        <f t="shared" si="97"/>
        <v>9</v>
      </c>
      <c r="L269" s="17">
        <f t="shared" si="79"/>
        <v>0.69230769230769229</v>
      </c>
      <c r="M269" s="15">
        <v>1.5649555100000001</v>
      </c>
      <c r="N269" s="14">
        <f t="shared" si="80"/>
        <v>5</v>
      </c>
      <c r="O269" s="17">
        <v>0.83333333300000001</v>
      </c>
      <c r="P269" s="18">
        <f t="shared" si="81"/>
        <v>4.1666666650000002</v>
      </c>
      <c r="Q269" s="14">
        <v>0</v>
      </c>
      <c r="R269" s="14">
        <v>0</v>
      </c>
      <c r="S269" s="14">
        <v>0</v>
      </c>
      <c r="T269" s="18">
        <f t="shared" si="82"/>
        <v>0</v>
      </c>
      <c r="U269" s="14">
        <v>0</v>
      </c>
      <c r="V269" s="14">
        <v>0</v>
      </c>
      <c r="W269" s="14">
        <v>0</v>
      </c>
      <c r="X269" s="18">
        <v>0.62961003169809804</v>
      </c>
      <c r="Y269" s="17">
        <f t="shared" si="83"/>
        <v>0.96438897179245409</v>
      </c>
      <c r="Z269" s="14">
        <f t="shared" si="84"/>
        <v>0</v>
      </c>
      <c r="AA269" s="14">
        <f t="shared" si="85"/>
        <v>1</v>
      </c>
      <c r="AB269" s="15" t="str">
        <f t="shared" si="86"/>
        <v>Red</v>
      </c>
      <c r="AC269" s="15" t="str">
        <f t="shared" si="87"/>
        <v>Yellow</v>
      </c>
      <c r="AD269" s="15" t="str">
        <f t="shared" si="88"/>
        <v>None</v>
      </c>
      <c r="AE269" s="17">
        <f t="shared" si="89"/>
        <v>0.35714285714285715</v>
      </c>
      <c r="AF269" s="18">
        <f t="shared" si="90"/>
        <v>0</v>
      </c>
      <c r="AG269" s="18">
        <f t="shared" si="91"/>
        <v>0</v>
      </c>
      <c r="AH269" s="18">
        <f t="shared" si="92"/>
        <v>11.822549516084207</v>
      </c>
      <c r="AI269" s="18">
        <f t="shared" si="93"/>
        <v>0.46294336669809788</v>
      </c>
      <c r="AJ269" s="18">
        <f t="shared" si="94"/>
        <v>-0.71450711721769522</v>
      </c>
      <c r="AK269" s="14" t="s">
        <v>53</v>
      </c>
      <c r="AL269" s="14">
        <v>0</v>
      </c>
      <c r="AM269" s="18">
        <f t="shared" si="95"/>
        <v>0.5555320402599303</v>
      </c>
      <c r="AN269" s="17">
        <f t="shared" si="96"/>
        <v>0.96438897179245409</v>
      </c>
      <c r="AO269" s="14" t="s">
        <v>117</v>
      </c>
      <c r="AP269" s="14" t="s">
        <v>55</v>
      </c>
      <c r="AQ269" s="14">
        <v>0</v>
      </c>
      <c r="AR269" s="14">
        <v>3</v>
      </c>
      <c r="AS269" s="14">
        <v>5</v>
      </c>
      <c r="AT269" s="14">
        <v>0</v>
      </c>
    </row>
    <row r="270" spans="1:46" x14ac:dyDescent="0.55000000000000004">
      <c r="A270" s="14" t="s">
        <v>56</v>
      </c>
      <c r="B270" s="14" t="s">
        <v>279</v>
      </c>
      <c r="C270" s="15" t="s">
        <v>78</v>
      </c>
      <c r="D270" s="16">
        <v>6</v>
      </c>
      <c r="E270" s="16" t="s">
        <v>601</v>
      </c>
      <c r="F270" s="14" t="s">
        <v>602</v>
      </c>
      <c r="G270" s="14">
        <v>13</v>
      </c>
      <c r="H270" s="14">
        <v>13</v>
      </c>
      <c r="I270" s="14">
        <v>0</v>
      </c>
      <c r="J270" s="14">
        <v>0</v>
      </c>
      <c r="K270" s="14">
        <f>H270-I270-J270</f>
        <v>13</v>
      </c>
      <c r="L270" s="17">
        <f t="shared" si="79"/>
        <v>1</v>
      </c>
      <c r="M270" s="15">
        <v>0.523125061</v>
      </c>
      <c r="N270" s="14">
        <f t="shared" si="80"/>
        <v>1</v>
      </c>
      <c r="O270" s="17">
        <v>0.93333333299999999</v>
      </c>
      <c r="P270" s="18">
        <f t="shared" si="81"/>
        <v>0.93333333299999999</v>
      </c>
      <c r="Q270" s="14">
        <v>0</v>
      </c>
      <c r="R270" s="14">
        <v>0</v>
      </c>
      <c r="S270" s="14">
        <v>0</v>
      </c>
      <c r="T270" s="18">
        <f t="shared" si="82"/>
        <v>0</v>
      </c>
      <c r="U270" s="14">
        <v>0</v>
      </c>
      <c r="V270" s="14">
        <v>0</v>
      </c>
      <c r="W270" s="14">
        <v>0</v>
      </c>
      <c r="X270" s="18">
        <v>0.37742772616943299</v>
      </c>
      <c r="Y270" s="17">
        <f t="shared" si="83"/>
        <v>1.0427619697561974</v>
      </c>
      <c r="Z270" s="14">
        <f t="shared" si="84"/>
        <v>0</v>
      </c>
      <c r="AA270" s="14">
        <f t="shared" si="85"/>
        <v>0</v>
      </c>
      <c r="AB270" s="15" t="str">
        <f t="shared" si="86"/>
        <v>Yellow</v>
      </c>
      <c r="AC270" s="15" t="str">
        <f t="shared" si="87"/>
        <v>Yellow</v>
      </c>
      <c r="AD270" s="15" t="str">
        <f t="shared" si="88"/>
        <v>Category 1</v>
      </c>
      <c r="AE270" s="17">
        <f t="shared" si="89"/>
        <v>7.1428571428571425E-2</v>
      </c>
      <c r="AF270" s="18">
        <f t="shared" si="90"/>
        <v>0</v>
      </c>
      <c r="AG270" s="18">
        <f t="shared" si="91"/>
        <v>0</v>
      </c>
      <c r="AH270" s="18">
        <f t="shared" si="92"/>
        <v>11.822549516084207</v>
      </c>
      <c r="AI270" s="18">
        <f t="shared" si="93"/>
        <v>-0.555905606830567</v>
      </c>
      <c r="AJ270" s="18">
        <f t="shared" si="94"/>
        <v>-1.7333560907463603</v>
      </c>
      <c r="AK270" s="14" t="s">
        <v>53</v>
      </c>
      <c r="AL270" s="14">
        <v>0</v>
      </c>
      <c r="AM270" s="18">
        <f t="shared" si="95"/>
        <v>-0.59561315038832652</v>
      </c>
      <c r="AN270" s="17">
        <f t="shared" si="96"/>
        <v>1.0427619697561974</v>
      </c>
      <c r="AO270" s="14" t="s">
        <v>60</v>
      </c>
      <c r="AP270" s="14" t="s">
        <v>55</v>
      </c>
      <c r="AQ270" s="14">
        <v>2</v>
      </c>
      <c r="AR270" s="14">
        <v>7</v>
      </c>
      <c r="AS270" s="14">
        <v>1</v>
      </c>
      <c r="AT270" s="14">
        <v>0</v>
      </c>
    </row>
    <row r="271" spans="1:46" x14ac:dyDescent="0.55000000000000004">
      <c r="A271" s="14" t="s">
        <v>70</v>
      </c>
      <c r="B271" s="14" t="s">
        <v>202</v>
      </c>
      <c r="C271" s="15" t="s">
        <v>78</v>
      </c>
      <c r="D271" s="16">
        <v>8</v>
      </c>
      <c r="E271" s="16" t="s">
        <v>603</v>
      </c>
      <c r="F271" s="14" t="s">
        <v>604</v>
      </c>
      <c r="G271" s="14">
        <v>22</v>
      </c>
      <c r="H271" s="14">
        <v>19</v>
      </c>
      <c r="I271" s="14">
        <v>0</v>
      </c>
      <c r="J271" s="14">
        <v>0</v>
      </c>
      <c r="K271" s="14">
        <f>H271-I271-J271</f>
        <v>19</v>
      </c>
      <c r="L271" s="17">
        <f t="shared" si="79"/>
        <v>0.86363636363636365</v>
      </c>
      <c r="M271" s="15">
        <v>0.73324621999999995</v>
      </c>
      <c r="N271" s="14">
        <f t="shared" si="80"/>
        <v>4</v>
      </c>
      <c r="O271" s="17">
        <v>0.78571428600000004</v>
      </c>
      <c r="P271" s="18">
        <f t="shared" si="81"/>
        <v>3.1428571440000002</v>
      </c>
      <c r="Q271" s="14">
        <v>0</v>
      </c>
      <c r="R271" s="14">
        <v>0</v>
      </c>
      <c r="S271" s="14">
        <v>0</v>
      </c>
      <c r="T271" s="18">
        <f t="shared" si="82"/>
        <v>0</v>
      </c>
      <c r="U271" s="14">
        <v>0</v>
      </c>
      <c r="V271" s="14">
        <v>0</v>
      </c>
      <c r="W271" s="14">
        <v>0</v>
      </c>
      <c r="X271" s="18">
        <v>1.4262126922585401</v>
      </c>
      <c r="Y271" s="17">
        <f t="shared" si="83"/>
        <v>0.94166565689733905</v>
      </c>
      <c r="Z271" s="14">
        <f t="shared" si="84"/>
        <v>0</v>
      </c>
      <c r="AA271" s="14">
        <f t="shared" si="85"/>
        <v>2</v>
      </c>
      <c r="AB271" s="15" t="str">
        <f t="shared" si="86"/>
        <v>Green</v>
      </c>
      <c r="AC271" s="15" t="str">
        <f t="shared" si="87"/>
        <v>Yellow</v>
      </c>
      <c r="AD271" s="15" t="str">
        <f t="shared" si="88"/>
        <v>Category 2</v>
      </c>
      <c r="AE271" s="17">
        <f t="shared" si="89"/>
        <v>0.17391304347826086</v>
      </c>
      <c r="AF271" s="18">
        <f t="shared" si="90"/>
        <v>0</v>
      </c>
      <c r="AG271" s="18">
        <f t="shared" si="91"/>
        <v>0</v>
      </c>
      <c r="AH271" s="18">
        <f t="shared" si="92"/>
        <v>20.007391488757889</v>
      </c>
      <c r="AI271" s="18">
        <f t="shared" si="93"/>
        <v>1.2833555482585399</v>
      </c>
      <c r="AJ271" s="18">
        <f t="shared" si="94"/>
        <v>-0.70925296298357066</v>
      </c>
      <c r="AK271" s="14" t="s">
        <v>53</v>
      </c>
      <c r="AL271" s="14">
        <v>0</v>
      </c>
      <c r="AM271" s="18">
        <f t="shared" si="95"/>
        <v>1.6333616062805556</v>
      </c>
      <c r="AN271" s="17">
        <f t="shared" si="96"/>
        <v>0.94166565689733905</v>
      </c>
      <c r="AO271" s="14" t="s">
        <v>102</v>
      </c>
      <c r="AP271" s="14" t="s">
        <v>55</v>
      </c>
      <c r="AQ271" s="14">
        <v>1</v>
      </c>
      <c r="AR271" s="14">
        <v>7</v>
      </c>
      <c r="AS271" s="14">
        <v>5</v>
      </c>
      <c r="AT271" s="14">
        <v>1</v>
      </c>
    </row>
    <row r="272" spans="1:46" x14ac:dyDescent="0.55000000000000004">
      <c r="A272" s="14" t="s">
        <v>70</v>
      </c>
      <c r="B272" s="14" t="s">
        <v>99</v>
      </c>
      <c r="C272" s="15" t="s">
        <v>78</v>
      </c>
      <c r="D272" s="16">
        <v>4</v>
      </c>
      <c r="E272" s="16" t="s">
        <v>605</v>
      </c>
      <c r="F272" s="14" t="s">
        <v>606</v>
      </c>
      <c r="G272" s="14">
        <v>11</v>
      </c>
      <c r="H272" s="14">
        <v>10</v>
      </c>
      <c r="I272" s="14">
        <v>0</v>
      </c>
      <c r="J272" s="14">
        <v>0</v>
      </c>
      <c r="K272" s="14">
        <f>H272-I272-J272</f>
        <v>10</v>
      </c>
      <c r="L272" s="17">
        <f t="shared" si="79"/>
        <v>0.90909090909090906</v>
      </c>
      <c r="M272" s="15">
        <v>0.72872794900000004</v>
      </c>
      <c r="N272" s="14">
        <f t="shared" si="80"/>
        <v>0</v>
      </c>
      <c r="O272" s="17">
        <v>0.91333333299999997</v>
      </c>
      <c r="P272" s="18">
        <f t="shared" si="81"/>
        <v>0</v>
      </c>
      <c r="Q272" s="14">
        <v>3</v>
      </c>
      <c r="R272" s="14">
        <v>2</v>
      </c>
      <c r="S272" s="14">
        <v>0</v>
      </c>
      <c r="T272" s="18">
        <f t="shared" si="82"/>
        <v>4.5666666649999996</v>
      </c>
      <c r="U272" s="14">
        <v>0</v>
      </c>
      <c r="V272" s="14">
        <v>0</v>
      </c>
      <c r="W272" s="14">
        <v>0</v>
      </c>
      <c r="X272" s="18">
        <v>1.1295852567075599</v>
      </c>
      <c r="Y272" s="17">
        <f t="shared" si="83"/>
        <v>1.2215528552993127</v>
      </c>
      <c r="Z272" s="14">
        <f t="shared" si="84"/>
        <v>0</v>
      </c>
      <c r="AA272" s="14">
        <f t="shared" si="85"/>
        <v>0</v>
      </c>
      <c r="AB272" s="15" t="str">
        <f t="shared" si="86"/>
        <v>Yellow</v>
      </c>
      <c r="AC272" s="15" t="str">
        <f t="shared" si="87"/>
        <v>Yellow</v>
      </c>
      <c r="AD272" s="15" t="str">
        <f t="shared" si="88"/>
        <v>Category 1</v>
      </c>
      <c r="AE272" s="17">
        <f t="shared" si="89"/>
        <v>0</v>
      </c>
      <c r="AF272" s="18">
        <f t="shared" si="90"/>
        <v>4.5666666649999996</v>
      </c>
      <c r="AG272" s="18">
        <f t="shared" si="91"/>
        <v>0</v>
      </c>
      <c r="AH272" s="18">
        <f t="shared" si="92"/>
        <v>10.003695744378945</v>
      </c>
      <c r="AI272" s="18">
        <f t="shared" si="93"/>
        <v>-2.4370814082924399</v>
      </c>
      <c r="AJ272" s="18">
        <f t="shared" si="94"/>
        <v>-3.4333856639134952</v>
      </c>
      <c r="AK272" s="14" t="s">
        <v>53</v>
      </c>
      <c r="AL272" s="14">
        <v>0</v>
      </c>
      <c r="AM272" s="18">
        <f t="shared" si="95"/>
        <v>-2.6683373093232325</v>
      </c>
      <c r="AN272" s="17">
        <f t="shared" si="96"/>
        <v>1.2215528552993127</v>
      </c>
      <c r="AO272" s="14" t="s">
        <v>117</v>
      </c>
      <c r="AP272" s="14" t="s">
        <v>55</v>
      </c>
      <c r="AQ272" s="14">
        <v>1</v>
      </c>
      <c r="AR272" s="14">
        <v>7</v>
      </c>
      <c r="AS272" s="14">
        <v>0</v>
      </c>
      <c r="AT272" s="14">
        <v>0</v>
      </c>
    </row>
    <row r="273" spans="1:46" x14ac:dyDescent="0.55000000000000004">
      <c r="A273" s="14" t="s">
        <v>48</v>
      </c>
      <c r="B273" s="14" t="s">
        <v>111</v>
      </c>
      <c r="C273" s="15" t="s">
        <v>78</v>
      </c>
      <c r="D273" s="16">
        <v>5</v>
      </c>
      <c r="E273" s="16" t="s">
        <v>607</v>
      </c>
      <c r="F273" s="14" t="s">
        <v>608</v>
      </c>
      <c r="G273" s="14">
        <v>9</v>
      </c>
      <c r="H273" s="14">
        <v>7</v>
      </c>
      <c r="I273" s="14">
        <v>0</v>
      </c>
      <c r="J273" s="14">
        <v>0</v>
      </c>
      <c r="K273" s="14">
        <f t="shared" si="97"/>
        <v>7</v>
      </c>
      <c r="L273" s="17">
        <f t="shared" si="79"/>
        <v>0.77777777777777779</v>
      </c>
      <c r="M273" s="15">
        <v>0.74542550799999996</v>
      </c>
      <c r="N273" s="14">
        <f t="shared" si="80"/>
        <v>3</v>
      </c>
      <c r="O273" s="17">
        <v>0.88235294099999995</v>
      </c>
      <c r="P273" s="18">
        <f t="shared" si="81"/>
        <v>2.6470588230000001</v>
      </c>
      <c r="Q273" s="14">
        <v>0</v>
      </c>
      <c r="R273" s="14">
        <v>0</v>
      </c>
      <c r="S273" s="14">
        <v>0</v>
      </c>
      <c r="T273" s="18">
        <f t="shared" si="82"/>
        <v>0</v>
      </c>
      <c r="U273" s="14">
        <v>0</v>
      </c>
      <c r="V273" s="14">
        <v>0</v>
      </c>
      <c r="W273" s="14">
        <v>0</v>
      </c>
      <c r="X273" s="18">
        <v>0.45320578219179097</v>
      </c>
      <c r="Y273" s="17">
        <f t="shared" si="83"/>
        <v>1.0215392267564676</v>
      </c>
      <c r="Z273" s="14">
        <f t="shared" si="84"/>
        <v>0</v>
      </c>
      <c r="AA273" s="14">
        <f t="shared" si="85"/>
        <v>0</v>
      </c>
      <c r="AB273" s="15" t="str">
        <f t="shared" si="86"/>
        <v>Red</v>
      </c>
      <c r="AC273" s="15" t="str">
        <f t="shared" si="87"/>
        <v>Yellow</v>
      </c>
      <c r="AD273" s="15" t="str">
        <f t="shared" si="88"/>
        <v>None</v>
      </c>
      <c r="AE273" s="17">
        <f t="shared" si="89"/>
        <v>0.3</v>
      </c>
      <c r="AF273" s="18">
        <f t="shared" si="90"/>
        <v>0</v>
      </c>
      <c r="AG273" s="18">
        <f t="shared" si="91"/>
        <v>0</v>
      </c>
      <c r="AH273" s="18">
        <f t="shared" si="92"/>
        <v>8.1848419726736825</v>
      </c>
      <c r="AI273" s="18">
        <f t="shared" si="93"/>
        <v>-0.19385304080820909</v>
      </c>
      <c r="AJ273" s="18">
        <f t="shared" si="94"/>
        <v>-1.0090110681345266</v>
      </c>
      <c r="AK273" s="14" t="s">
        <v>53</v>
      </c>
      <c r="AL273" s="14">
        <v>0</v>
      </c>
      <c r="AM273" s="18">
        <f t="shared" si="95"/>
        <v>-0.21970011295991035</v>
      </c>
      <c r="AN273" s="17">
        <f t="shared" si="96"/>
        <v>1.0215392267564676</v>
      </c>
      <c r="AO273" s="14" t="s">
        <v>114</v>
      </c>
      <c r="AP273" s="14" t="s">
        <v>55</v>
      </c>
      <c r="AQ273" s="14">
        <v>0</v>
      </c>
      <c r="AR273" s="14">
        <v>7</v>
      </c>
      <c r="AS273" s="14">
        <v>3</v>
      </c>
      <c r="AT273" s="14">
        <v>0</v>
      </c>
    </row>
    <row r="274" spans="1:46" x14ac:dyDescent="0.55000000000000004">
      <c r="A274" s="14" t="s">
        <v>56</v>
      </c>
      <c r="B274" s="14" t="s">
        <v>279</v>
      </c>
      <c r="C274" s="15" t="s">
        <v>78</v>
      </c>
      <c r="D274" s="16">
        <v>5</v>
      </c>
      <c r="E274" s="16" t="s">
        <v>609</v>
      </c>
      <c r="F274" s="14" t="s">
        <v>610</v>
      </c>
      <c r="G274" s="14">
        <v>11</v>
      </c>
      <c r="H274" s="14">
        <v>12</v>
      </c>
      <c r="I274" s="14">
        <v>0</v>
      </c>
      <c r="J274" s="14">
        <v>0</v>
      </c>
      <c r="K274" s="14">
        <f>H274-I274-J274</f>
        <v>12</v>
      </c>
      <c r="L274" s="17">
        <f t="shared" si="79"/>
        <v>1.0909090909090908</v>
      </c>
      <c r="M274" s="15">
        <v>0.46013004800000001</v>
      </c>
      <c r="N274" s="14">
        <f t="shared" si="80"/>
        <v>1</v>
      </c>
      <c r="O274" s="17">
        <v>0.94117647100000001</v>
      </c>
      <c r="P274" s="18">
        <f t="shared" si="81"/>
        <v>0.94117647100000001</v>
      </c>
      <c r="Q274" s="14">
        <v>1</v>
      </c>
      <c r="R274" s="14">
        <v>0</v>
      </c>
      <c r="S274" s="14">
        <v>0</v>
      </c>
      <c r="T274" s="18">
        <f t="shared" si="82"/>
        <v>0.94117647100000001</v>
      </c>
      <c r="U274" s="14">
        <v>2</v>
      </c>
      <c r="V274" s="14">
        <v>0</v>
      </c>
      <c r="W274" s="14">
        <v>0</v>
      </c>
      <c r="X274" s="18">
        <v>0.27266915043133799</v>
      </c>
      <c r="Y274" s="17">
        <f t="shared" si="83"/>
        <v>1.0554257992335148</v>
      </c>
      <c r="Z274" s="14">
        <f t="shared" si="84"/>
        <v>0</v>
      </c>
      <c r="AA274" s="14">
        <f t="shared" si="85"/>
        <v>0</v>
      </c>
      <c r="AB274" s="15" t="str">
        <f t="shared" si="86"/>
        <v>Yellow</v>
      </c>
      <c r="AC274" s="15" t="str">
        <f t="shared" si="87"/>
        <v>Yellow</v>
      </c>
      <c r="AD274" s="15" t="str">
        <f t="shared" si="88"/>
        <v>Category 1</v>
      </c>
      <c r="AE274" s="17">
        <f t="shared" si="89"/>
        <v>7.6923076923076927E-2</v>
      </c>
      <c r="AF274" s="18">
        <f t="shared" si="90"/>
        <v>0.94117647100000001</v>
      </c>
      <c r="AG274" s="18">
        <f t="shared" si="91"/>
        <v>2</v>
      </c>
      <c r="AH274" s="18">
        <f t="shared" si="92"/>
        <v>10.003695744378945</v>
      </c>
      <c r="AI274" s="18">
        <f t="shared" si="93"/>
        <v>-0.60968379156866181</v>
      </c>
      <c r="AJ274" s="18">
        <f t="shared" si="94"/>
        <v>-1.605988047189717</v>
      </c>
      <c r="AK274" s="14" t="s">
        <v>53</v>
      </c>
      <c r="AL274" s="14">
        <v>0</v>
      </c>
      <c r="AM274" s="18">
        <f t="shared" si="95"/>
        <v>-0.64778902825829543</v>
      </c>
      <c r="AN274" s="17">
        <f t="shared" si="96"/>
        <v>1.0554257992335148</v>
      </c>
      <c r="AO274" s="14" t="s">
        <v>60</v>
      </c>
      <c r="AP274" s="14" t="s">
        <v>55</v>
      </c>
      <c r="AQ274" s="14">
        <v>3</v>
      </c>
      <c r="AR274" s="14">
        <v>7</v>
      </c>
      <c r="AS274" s="14">
        <v>1</v>
      </c>
      <c r="AT274" s="14">
        <v>0</v>
      </c>
    </row>
    <row r="275" spans="1:46" x14ac:dyDescent="0.55000000000000004">
      <c r="A275" s="14" t="s">
        <v>70</v>
      </c>
      <c r="B275" s="14" t="s">
        <v>202</v>
      </c>
      <c r="C275" s="15" t="s">
        <v>78</v>
      </c>
      <c r="D275" s="16">
        <v>5</v>
      </c>
      <c r="E275" s="16" t="s">
        <v>611</v>
      </c>
      <c r="F275" s="14" t="s">
        <v>612</v>
      </c>
      <c r="G275" s="14">
        <v>11</v>
      </c>
      <c r="H275" s="14">
        <v>11</v>
      </c>
      <c r="I275" s="14">
        <v>0</v>
      </c>
      <c r="J275" s="14">
        <v>0</v>
      </c>
      <c r="K275" s="14">
        <f>H275-I275-J275</f>
        <v>11</v>
      </c>
      <c r="L275" s="17">
        <f t="shared" si="79"/>
        <v>1</v>
      </c>
      <c r="M275" s="15">
        <v>0.59411362099999998</v>
      </c>
      <c r="N275" s="14">
        <f t="shared" si="80"/>
        <v>0</v>
      </c>
      <c r="O275" s="17">
        <v>1</v>
      </c>
      <c r="P275" s="18">
        <f t="shared" si="81"/>
        <v>0</v>
      </c>
      <c r="Q275" s="14">
        <v>0</v>
      </c>
      <c r="R275" s="14">
        <v>0</v>
      </c>
      <c r="S275" s="14">
        <v>0</v>
      </c>
      <c r="T275" s="18">
        <f t="shared" si="82"/>
        <v>0</v>
      </c>
      <c r="U275" s="14">
        <v>0</v>
      </c>
      <c r="V275" s="14">
        <v>0</v>
      </c>
      <c r="W275" s="14">
        <v>0</v>
      </c>
      <c r="X275" s="18">
        <v>0.55521790132507598</v>
      </c>
      <c r="Y275" s="17">
        <f t="shared" si="83"/>
        <v>0.94952564533408401</v>
      </c>
      <c r="Z275" s="14">
        <f t="shared" si="84"/>
        <v>0</v>
      </c>
      <c r="AA275" s="14">
        <f t="shared" si="85"/>
        <v>1</v>
      </c>
      <c r="AB275" s="15" t="str">
        <f t="shared" si="86"/>
        <v>Yellow</v>
      </c>
      <c r="AC275" s="15" t="str">
        <f t="shared" si="87"/>
        <v>Yellow</v>
      </c>
      <c r="AD275" s="15" t="str">
        <f t="shared" si="88"/>
        <v>Category 1</v>
      </c>
      <c r="AE275" s="17">
        <f t="shared" si="89"/>
        <v>0</v>
      </c>
      <c r="AF275" s="18">
        <f t="shared" si="90"/>
        <v>0</v>
      </c>
      <c r="AG275" s="18">
        <f t="shared" si="91"/>
        <v>0</v>
      </c>
      <c r="AH275" s="18">
        <f t="shared" si="92"/>
        <v>10.003695744378945</v>
      </c>
      <c r="AI275" s="18">
        <f t="shared" si="93"/>
        <v>0.55521790132507598</v>
      </c>
      <c r="AJ275" s="18">
        <f t="shared" si="94"/>
        <v>-0.44108635429597931</v>
      </c>
      <c r="AK275" s="14" t="s">
        <v>53</v>
      </c>
      <c r="AL275" s="14">
        <v>0</v>
      </c>
      <c r="AM275" s="18">
        <f t="shared" si="95"/>
        <v>0.55521790132507598</v>
      </c>
      <c r="AN275" s="17">
        <f t="shared" si="96"/>
        <v>0.94952564533408401</v>
      </c>
      <c r="AO275" s="14" t="s">
        <v>102</v>
      </c>
      <c r="AP275" s="14" t="s">
        <v>55</v>
      </c>
      <c r="AQ275" s="14">
        <v>2</v>
      </c>
      <c r="AR275" s="14">
        <v>7</v>
      </c>
      <c r="AS275" s="14">
        <v>0</v>
      </c>
      <c r="AT275" s="14">
        <v>0</v>
      </c>
    </row>
    <row r="276" spans="1:46" x14ac:dyDescent="0.55000000000000004">
      <c r="A276" s="14" t="s">
        <v>70</v>
      </c>
      <c r="B276" s="14" t="s">
        <v>99</v>
      </c>
      <c r="C276" s="15" t="s">
        <v>66</v>
      </c>
      <c r="D276" s="16">
        <v>5</v>
      </c>
      <c r="E276" s="16" t="s">
        <v>613</v>
      </c>
      <c r="F276" s="14" t="s">
        <v>614</v>
      </c>
      <c r="G276" s="14">
        <v>15</v>
      </c>
      <c r="H276" s="14">
        <v>12</v>
      </c>
      <c r="I276" s="14">
        <v>0</v>
      </c>
      <c r="J276" s="14">
        <v>0</v>
      </c>
      <c r="K276" s="14">
        <f t="shared" si="97"/>
        <v>12</v>
      </c>
      <c r="L276" s="17">
        <f t="shared" si="79"/>
        <v>0.8</v>
      </c>
      <c r="M276" s="15">
        <v>2.01400516</v>
      </c>
      <c r="N276" s="14">
        <f t="shared" si="80"/>
        <v>2</v>
      </c>
      <c r="O276" s="17">
        <v>0.86666666699999995</v>
      </c>
      <c r="P276" s="18">
        <f t="shared" si="81"/>
        <v>1.7333333339999999</v>
      </c>
      <c r="Q276" s="14">
        <v>1</v>
      </c>
      <c r="R276" s="14">
        <v>0</v>
      </c>
      <c r="S276" s="14">
        <v>0</v>
      </c>
      <c r="T276" s="18">
        <f t="shared" si="82"/>
        <v>0.86666666699999995</v>
      </c>
      <c r="U276" s="14">
        <v>0</v>
      </c>
      <c r="V276" s="14">
        <v>0</v>
      </c>
      <c r="W276" s="14">
        <v>0</v>
      </c>
      <c r="X276" s="18">
        <v>1.2983674370026099</v>
      </c>
      <c r="Y276" s="17">
        <f t="shared" si="83"/>
        <v>0.88677550426649276</v>
      </c>
      <c r="Z276" s="14">
        <f t="shared" si="84"/>
        <v>1</v>
      </c>
      <c r="AA276" s="14">
        <f t="shared" si="85"/>
        <v>2</v>
      </c>
      <c r="AB276" s="15" t="str">
        <f t="shared" si="86"/>
        <v>Red</v>
      </c>
      <c r="AC276" s="15" t="str">
        <f t="shared" si="87"/>
        <v>Green</v>
      </c>
      <c r="AD276" s="15" t="str">
        <f t="shared" si="88"/>
        <v>None</v>
      </c>
      <c r="AE276" s="17">
        <f t="shared" si="89"/>
        <v>0.14285714285714285</v>
      </c>
      <c r="AF276" s="18">
        <f t="shared" si="90"/>
        <v>0.86666666699999995</v>
      </c>
      <c r="AG276" s="18">
        <f t="shared" si="91"/>
        <v>0</v>
      </c>
      <c r="AH276" s="18">
        <f t="shared" si="92"/>
        <v>13.641403287789469</v>
      </c>
      <c r="AI276" s="18">
        <f t="shared" si="93"/>
        <v>1.6983674360026102</v>
      </c>
      <c r="AJ276" s="18">
        <f t="shared" si="94"/>
        <v>0.33977072379207918</v>
      </c>
      <c r="AK276" s="14" t="s">
        <v>53</v>
      </c>
      <c r="AL276" s="14">
        <v>0</v>
      </c>
      <c r="AM276" s="18">
        <f t="shared" si="95"/>
        <v>1.9596547330954524</v>
      </c>
      <c r="AN276" s="17">
        <f t="shared" si="96"/>
        <v>0.88677550426649276</v>
      </c>
      <c r="AO276" s="14" t="s">
        <v>102</v>
      </c>
      <c r="AP276" s="14" t="s">
        <v>55</v>
      </c>
      <c r="AQ276" s="14">
        <v>0</v>
      </c>
      <c r="AR276" s="14">
        <v>3</v>
      </c>
      <c r="AS276" s="14">
        <v>2</v>
      </c>
      <c r="AT276" s="14">
        <v>0</v>
      </c>
    </row>
    <row r="277" spans="1:46" x14ac:dyDescent="0.55000000000000004">
      <c r="A277" s="14" t="s">
        <v>56</v>
      </c>
      <c r="B277" s="14" t="s">
        <v>61</v>
      </c>
      <c r="C277" s="15" t="s">
        <v>66</v>
      </c>
      <c r="D277" s="16">
        <v>6</v>
      </c>
      <c r="E277" s="16" t="s">
        <v>615</v>
      </c>
      <c r="F277" s="14" t="s">
        <v>616</v>
      </c>
      <c r="G277" s="14">
        <v>22</v>
      </c>
      <c r="H277" s="14">
        <v>16</v>
      </c>
      <c r="I277" s="14">
        <v>0</v>
      </c>
      <c r="J277" s="14">
        <v>0</v>
      </c>
      <c r="K277" s="14">
        <f t="shared" si="97"/>
        <v>16</v>
      </c>
      <c r="L277" s="17">
        <f t="shared" si="79"/>
        <v>0.72727272727272729</v>
      </c>
      <c r="M277" s="15">
        <v>2.3972621489999999</v>
      </c>
      <c r="N277" s="14">
        <f t="shared" si="80"/>
        <v>12</v>
      </c>
      <c r="O277" s="17">
        <v>0.71428571399999996</v>
      </c>
      <c r="P277" s="18">
        <f t="shared" si="81"/>
        <v>8.571428568</v>
      </c>
      <c r="Q277" s="14">
        <v>0</v>
      </c>
      <c r="R277" s="14">
        <v>0</v>
      </c>
      <c r="S277" s="14">
        <v>0</v>
      </c>
      <c r="T277" s="18">
        <f t="shared" si="82"/>
        <v>0</v>
      </c>
      <c r="U277" s="14">
        <v>1</v>
      </c>
      <c r="V277" s="14">
        <v>0</v>
      </c>
      <c r="W277" s="14">
        <v>0</v>
      </c>
      <c r="X277" s="18">
        <v>1.4200548001988</v>
      </c>
      <c r="Y277" s="17">
        <f t="shared" si="83"/>
        <v>1.0068806258091456</v>
      </c>
      <c r="Z277" s="14">
        <f t="shared" si="84"/>
        <v>0</v>
      </c>
      <c r="AA277" s="14">
        <f t="shared" si="85"/>
        <v>0</v>
      </c>
      <c r="AB277" s="15" t="str">
        <f t="shared" si="86"/>
        <v>Red</v>
      </c>
      <c r="AC277" s="15" t="str">
        <f t="shared" si="87"/>
        <v>Yellow</v>
      </c>
      <c r="AD277" s="15" t="str">
        <f t="shared" si="88"/>
        <v>None</v>
      </c>
      <c r="AE277" s="17">
        <f t="shared" si="89"/>
        <v>0.42857142857142855</v>
      </c>
      <c r="AF277" s="18">
        <f t="shared" si="90"/>
        <v>0</v>
      </c>
      <c r="AG277" s="18">
        <f t="shared" si="91"/>
        <v>1</v>
      </c>
      <c r="AH277" s="18">
        <f t="shared" si="92"/>
        <v>20.007391488757889</v>
      </c>
      <c r="AI277" s="18">
        <f t="shared" si="93"/>
        <v>-0.15137376780119993</v>
      </c>
      <c r="AJ277" s="18">
        <f t="shared" si="94"/>
        <v>-2.1439822790433105</v>
      </c>
      <c r="AK277" s="14" t="s">
        <v>53</v>
      </c>
      <c r="AL277" s="14">
        <v>0</v>
      </c>
      <c r="AM277" s="18">
        <f t="shared" si="95"/>
        <v>-0.21192327500644922</v>
      </c>
      <c r="AN277" s="17">
        <f t="shared" si="96"/>
        <v>1.0068806258091456</v>
      </c>
      <c r="AO277" s="14" t="s">
        <v>69</v>
      </c>
      <c r="AP277" s="14" t="s">
        <v>55</v>
      </c>
      <c r="AQ277" s="14">
        <v>0</v>
      </c>
      <c r="AR277" s="14">
        <v>3</v>
      </c>
      <c r="AS277" s="14">
        <v>12</v>
      </c>
      <c r="AT277" s="14">
        <v>0</v>
      </c>
    </row>
    <row r="278" spans="1:46" x14ac:dyDescent="0.55000000000000004">
      <c r="A278" s="14" t="s">
        <v>70</v>
      </c>
      <c r="B278" s="14" t="s">
        <v>202</v>
      </c>
      <c r="C278" s="15" t="s">
        <v>50</v>
      </c>
      <c r="D278" s="16">
        <v>9</v>
      </c>
      <c r="E278" s="16" t="s">
        <v>617</v>
      </c>
      <c r="F278" s="14" t="s">
        <v>618</v>
      </c>
      <c r="G278" s="14">
        <v>26</v>
      </c>
      <c r="H278" s="14">
        <v>23</v>
      </c>
      <c r="I278" s="14">
        <v>0</v>
      </c>
      <c r="J278" s="14">
        <v>0</v>
      </c>
      <c r="K278" s="14">
        <f>H278-I278-J278</f>
        <v>23</v>
      </c>
      <c r="L278" s="17">
        <f t="shared" si="79"/>
        <v>0.88461538461538458</v>
      </c>
      <c r="M278" s="15">
        <v>1.015286334</v>
      </c>
      <c r="N278" s="14">
        <f t="shared" si="80"/>
        <v>8</v>
      </c>
      <c r="O278" s="17">
        <v>0.8</v>
      </c>
      <c r="P278" s="18">
        <f t="shared" si="81"/>
        <v>6.4</v>
      </c>
      <c r="Q278" s="14">
        <v>0</v>
      </c>
      <c r="R278" s="14">
        <v>0</v>
      </c>
      <c r="S278" s="14">
        <v>0</v>
      </c>
      <c r="T278" s="18">
        <f t="shared" si="82"/>
        <v>0</v>
      </c>
      <c r="U278" s="14">
        <v>1</v>
      </c>
      <c r="V278" s="14">
        <v>0</v>
      </c>
      <c r="W278" s="14">
        <v>0</v>
      </c>
      <c r="X278" s="18">
        <v>3.4854358573461401</v>
      </c>
      <c r="Y278" s="17">
        <f t="shared" si="83"/>
        <v>0.95825246702514844</v>
      </c>
      <c r="Z278" s="14">
        <f t="shared" si="84"/>
        <v>0</v>
      </c>
      <c r="AA278" s="14">
        <f t="shared" si="85"/>
        <v>2</v>
      </c>
      <c r="AB278" s="15" t="str">
        <f t="shared" si="86"/>
        <v>Green</v>
      </c>
      <c r="AC278" s="15" t="str">
        <f t="shared" si="87"/>
        <v>Yellow</v>
      </c>
      <c r="AD278" s="15" t="str">
        <f t="shared" si="88"/>
        <v>Category 2</v>
      </c>
      <c r="AE278" s="17">
        <f t="shared" si="89"/>
        <v>0.25806451612903225</v>
      </c>
      <c r="AF278" s="18">
        <f t="shared" si="90"/>
        <v>0</v>
      </c>
      <c r="AG278" s="18">
        <f t="shared" si="91"/>
        <v>1</v>
      </c>
      <c r="AH278" s="18">
        <f t="shared" si="92"/>
        <v>23.645099032168414</v>
      </c>
      <c r="AI278" s="18">
        <f t="shared" si="93"/>
        <v>1.0854358573461398</v>
      </c>
      <c r="AJ278" s="18">
        <f t="shared" si="94"/>
        <v>-1.2694651104854464</v>
      </c>
      <c r="AK278" s="14" t="s">
        <v>53</v>
      </c>
      <c r="AL278" s="14">
        <v>0</v>
      </c>
      <c r="AM278" s="18">
        <f t="shared" si="95"/>
        <v>1.3567948216826746</v>
      </c>
      <c r="AN278" s="17">
        <f t="shared" si="96"/>
        <v>0.95825246702514844</v>
      </c>
      <c r="AO278" s="14" t="s">
        <v>102</v>
      </c>
      <c r="AP278" s="14" t="s">
        <v>55</v>
      </c>
      <c r="AQ278" s="14">
        <v>1</v>
      </c>
      <c r="AR278" s="14">
        <v>2</v>
      </c>
      <c r="AS278" s="14">
        <v>8</v>
      </c>
      <c r="AT278" s="14">
        <v>0</v>
      </c>
    </row>
    <row r="279" spans="1:46" x14ac:dyDescent="0.55000000000000004">
      <c r="A279" s="14" t="s">
        <v>56</v>
      </c>
      <c r="B279" s="14" t="s">
        <v>65</v>
      </c>
      <c r="C279" s="15" t="s">
        <v>78</v>
      </c>
      <c r="D279" s="16">
        <v>9</v>
      </c>
      <c r="E279" s="16" t="s">
        <v>619</v>
      </c>
      <c r="F279" s="14" t="s">
        <v>620</v>
      </c>
      <c r="G279" s="14">
        <v>20</v>
      </c>
      <c r="H279" s="14">
        <v>16</v>
      </c>
      <c r="I279" s="14">
        <v>0</v>
      </c>
      <c r="J279" s="14">
        <v>0</v>
      </c>
      <c r="K279" s="14">
        <f t="shared" si="97"/>
        <v>16</v>
      </c>
      <c r="L279" s="17">
        <f t="shared" si="79"/>
        <v>0.8</v>
      </c>
      <c r="M279" s="15">
        <v>1.722108145</v>
      </c>
      <c r="N279" s="14">
        <f t="shared" si="80"/>
        <v>7</v>
      </c>
      <c r="O279" s="17">
        <v>0.8</v>
      </c>
      <c r="P279" s="18">
        <f t="shared" si="81"/>
        <v>5.6000000000000005</v>
      </c>
      <c r="Q279" s="14">
        <v>0</v>
      </c>
      <c r="R279" s="14">
        <v>0</v>
      </c>
      <c r="S279" s="14">
        <v>0</v>
      </c>
      <c r="T279" s="18">
        <f t="shared" si="82"/>
        <v>0</v>
      </c>
      <c r="U279" s="14">
        <v>2</v>
      </c>
      <c r="V279" s="14">
        <v>0</v>
      </c>
      <c r="W279" s="14">
        <v>0</v>
      </c>
      <c r="X279" s="18">
        <v>1.91013215152732</v>
      </c>
      <c r="Y279" s="17">
        <f t="shared" si="83"/>
        <v>0.88449339242363401</v>
      </c>
      <c r="Z279" s="14">
        <f t="shared" si="84"/>
        <v>1</v>
      </c>
      <c r="AA279" s="14">
        <f t="shared" si="85"/>
        <v>3</v>
      </c>
      <c r="AB279" s="15" t="str">
        <f t="shared" si="86"/>
        <v>Red</v>
      </c>
      <c r="AC279" s="15" t="str">
        <f t="shared" si="87"/>
        <v>Green</v>
      </c>
      <c r="AD279" s="15" t="str">
        <f t="shared" si="88"/>
        <v>None</v>
      </c>
      <c r="AE279" s="17">
        <f t="shared" si="89"/>
        <v>0.30434782608695654</v>
      </c>
      <c r="AF279" s="18">
        <f t="shared" si="90"/>
        <v>0</v>
      </c>
      <c r="AG279" s="18">
        <f t="shared" si="91"/>
        <v>2</v>
      </c>
      <c r="AH279" s="18">
        <f t="shared" si="92"/>
        <v>18.188537717052625</v>
      </c>
      <c r="AI279" s="18">
        <f t="shared" si="93"/>
        <v>2.3101321515273194</v>
      </c>
      <c r="AJ279" s="18">
        <f t="shared" si="94"/>
        <v>0.49866986857994489</v>
      </c>
      <c r="AK279" s="14" t="s">
        <v>53</v>
      </c>
      <c r="AL279" s="14">
        <v>0</v>
      </c>
      <c r="AM279" s="18">
        <f t="shared" si="95"/>
        <v>2.887665189409149</v>
      </c>
      <c r="AN279" s="17">
        <f t="shared" si="96"/>
        <v>0.88449339242363401</v>
      </c>
      <c r="AO279" s="14" t="s">
        <v>69</v>
      </c>
      <c r="AP279" s="14" t="s">
        <v>55</v>
      </c>
      <c r="AQ279" s="14">
        <v>0</v>
      </c>
      <c r="AR279" s="14">
        <v>7</v>
      </c>
      <c r="AS279" s="14">
        <v>7</v>
      </c>
      <c r="AT279" s="14">
        <v>0</v>
      </c>
    </row>
    <row r="280" spans="1:46" x14ac:dyDescent="0.55000000000000004">
      <c r="A280" s="14" t="s">
        <v>56</v>
      </c>
      <c r="B280" s="14" t="s">
        <v>177</v>
      </c>
      <c r="C280" s="15" t="s">
        <v>66</v>
      </c>
      <c r="D280" s="16">
        <v>7</v>
      </c>
      <c r="E280" s="16" t="s">
        <v>621</v>
      </c>
      <c r="F280" s="14" t="s">
        <v>622</v>
      </c>
      <c r="G280" s="14">
        <v>17</v>
      </c>
      <c r="H280" s="14">
        <v>12</v>
      </c>
      <c r="I280" s="14">
        <v>0</v>
      </c>
      <c r="J280" s="14">
        <v>0</v>
      </c>
      <c r="K280" s="14">
        <f t="shared" si="97"/>
        <v>12</v>
      </c>
      <c r="L280" s="17">
        <f t="shared" si="79"/>
        <v>0.70588235294117652</v>
      </c>
      <c r="M280" s="15">
        <v>1.0674576010000001</v>
      </c>
      <c r="N280" s="14">
        <f t="shared" si="80"/>
        <v>6</v>
      </c>
      <c r="O280" s="17">
        <v>0.85714285700000004</v>
      </c>
      <c r="P280" s="18">
        <f t="shared" si="81"/>
        <v>5.1428571420000004</v>
      </c>
      <c r="Q280" s="14">
        <v>1</v>
      </c>
      <c r="R280" s="14">
        <v>0</v>
      </c>
      <c r="S280" s="14">
        <v>0</v>
      </c>
      <c r="T280" s="18">
        <f t="shared" si="82"/>
        <v>0.85714285700000004</v>
      </c>
      <c r="U280" s="14">
        <v>0</v>
      </c>
      <c r="V280" s="14">
        <v>0</v>
      </c>
      <c r="W280" s="14">
        <v>0</v>
      </c>
      <c r="X280" s="18">
        <v>0.37921821182204701</v>
      </c>
      <c r="Y280" s="17">
        <f t="shared" si="83"/>
        <v>1.0365165757163501</v>
      </c>
      <c r="Z280" s="14">
        <f t="shared" si="84"/>
        <v>0</v>
      </c>
      <c r="AA280" s="14">
        <f t="shared" si="85"/>
        <v>0</v>
      </c>
      <c r="AB280" s="15" t="str">
        <f t="shared" si="86"/>
        <v>Red</v>
      </c>
      <c r="AC280" s="15" t="str">
        <f t="shared" si="87"/>
        <v>Yellow</v>
      </c>
      <c r="AD280" s="15" t="str">
        <f t="shared" si="88"/>
        <v>None</v>
      </c>
      <c r="AE280" s="17">
        <f t="shared" si="89"/>
        <v>0.33333333333333331</v>
      </c>
      <c r="AF280" s="18">
        <f t="shared" si="90"/>
        <v>0.85714285700000004</v>
      </c>
      <c r="AG280" s="18">
        <f t="shared" si="91"/>
        <v>0</v>
      </c>
      <c r="AH280" s="18">
        <f t="shared" si="92"/>
        <v>15.460257059494733</v>
      </c>
      <c r="AI280" s="18">
        <f t="shared" si="93"/>
        <v>-0.62078178717795351</v>
      </c>
      <c r="AJ280" s="18">
        <f t="shared" si="94"/>
        <v>-2.1605247276832205</v>
      </c>
      <c r="AK280" s="14" t="s">
        <v>53</v>
      </c>
      <c r="AL280" s="14">
        <v>0</v>
      </c>
      <c r="AM280" s="18">
        <f t="shared" si="95"/>
        <v>-0.72424541849498669</v>
      </c>
      <c r="AN280" s="17">
        <f t="shared" si="96"/>
        <v>1.0365165757163501</v>
      </c>
      <c r="AO280" s="14" t="s">
        <v>60</v>
      </c>
      <c r="AP280" s="14" t="s">
        <v>55</v>
      </c>
      <c r="AQ280" s="14">
        <v>0</v>
      </c>
      <c r="AR280" s="14">
        <v>3</v>
      </c>
      <c r="AS280" s="14">
        <v>6</v>
      </c>
      <c r="AT280" s="14">
        <v>0</v>
      </c>
    </row>
    <row r="281" spans="1:46" x14ac:dyDescent="0.55000000000000004">
      <c r="A281" s="14" t="s">
        <v>56</v>
      </c>
      <c r="B281" s="14" t="s">
        <v>279</v>
      </c>
      <c r="C281" s="15" t="s">
        <v>78</v>
      </c>
      <c r="D281" s="16">
        <v>7</v>
      </c>
      <c r="E281" s="16" t="s">
        <v>623</v>
      </c>
      <c r="F281" s="14" t="s">
        <v>624</v>
      </c>
      <c r="G281" s="14">
        <v>17</v>
      </c>
      <c r="H281" s="14">
        <v>18</v>
      </c>
      <c r="I281" s="14">
        <v>0</v>
      </c>
      <c r="J281" s="14">
        <v>0</v>
      </c>
      <c r="K281" s="14">
        <f>H281-I281-J281</f>
        <v>18</v>
      </c>
      <c r="L281" s="17">
        <f t="shared" si="79"/>
        <v>1.0588235294117647</v>
      </c>
      <c r="M281" s="15">
        <v>0.63130276100000005</v>
      </c>
      <c r="N281" s="14">
        <f t="shared" si="80"/>
        <v>0</v>
      </c>
      <c r="O281" s="17">
        <v>1</v>
      </c>
      <c r="P281" s="18">
        <f t="shared" si="81"/>
        <v>0</v>
      </c>
      <c r="Q281" s="14">
        <v>0</v>
      </c>
      <c r="R281" s="14">
        <v>0</v>
      </c>
      <c r="S281" s="14">
        <v>0</v>
      </c>
      <c r="T281" s="18">
        <f t="shared" si="82"/>
        <v>0</v>
      </c>
      <c r="U281" s="14">
        <v>0</v>
      </c>
      <c r="V281" s="14">
        <v>0</v>
      </c>
      <c r="W281" s="14">
        <v>0</v>
      </c>
      <c r="X281" s="18">
        <v>0.90333417095940705</v>
      </c>
      <c r="Y281" s="17">
        <f t="shared" si="83"/>
        <v>1.0056862252376819</v>
      </c>
      <c r="Z281" s="14">
        <f t="shared" si="84"/>
        <v>0</v>
      </c>
      <c r="AA281" s="14">
        <f t="shared" si="85"/>
        <v>0</v>
      </c>
      <c r="AB281" s="15" t="str">
        <f t="shared" si="86"/>
        <v>Yellow</v>
      </c>
      <c r="AC281" s="15" t="str">
        <f t="shared" si="87"/>
        <v>Yellow</v>
      </c>
      <c r="AD281" s="15" t="str">
        <f t="shared" si="88"/>
        <v>Category 1</v>
      </c>
      <c r="AE281" s="17">
        <f t="shared" si="89"/>
        <v>0</v>
      </c>
      <c r="AF281" s="18">
        <f t="shared" si="90"/>
        <v>0</v>
      </c>
      <c r="AG281" s="18">
        <f t="shared" si="91"/>
        <v>0</v>
      </c>
      <c r="AH281" s="18">
        <f t="shared" si="92"/>
        <v>15.460257059494733</v>
      </c>
      <c r="AI281" s="18">
        <f t="shared" si="93"/>
        <v>-9.6665829040592954E-2</v>
      </c>
      <c r="AJ281" s="18">
        <f t="shared" si="94"/>
        <v>-1.6364087695458598</v>
      </c>
      <c r="AK281" s="14" t="s">
        <v>53</v>
      </c>
      <c r="AL281" s="14">
        <v>0</v>
      </c>
      <c r="AM281" s="18">
        <f t="shared" si="95"/>
        <v>-9.6665829040592954E-2</v>
      </c>
      <c r="AN281" s="17">
        <f t="shared" si="96"/>
        <v>1.0056862252376819</v>
      </c>
      <c r="AO281" s="14" t="s">
        <v>60</v>
      </c>
      <c r="AP281" s="14" t="s">
        <v>55</v>
      </c>
      <c r="AQ281" s="14">
        <v>3</v>
      </c>
      <c r="AR281" s="14">
        <v>7</v>
      </c>
      <c r="AS281" s="14">
        <v>0</v>
      </c>
      <c r="AT281" s="14">
        <v>0</v>
      </c>
    </row>
    <row r="282" spans="1:46" x14ac:dyDescent="0.55000000000000004">
      <c r="A282" s="14" t="s">
        <v>48</v>
      </c>
      <c r="B282" s="14" t="s">
        <v>141</v>
      </c>
      <c r="C282" s="15" t="s">
        <v>78</v>
      </c>
      <c r="D282" s="16">
        <v>5</v>
      </c>
      <c r="E282" s="16" t="s">
        <v>625</v>
      </c>
      <c r="F282" s="14" t="s">
        <v>626</v>
      </c>
      <c r="G282" s="14">
        <v>11</v>
      </c>
      <c r="H282" s="14">
        <v>10</v>
      </c>
      <c r="I282" s="14">
        <v>0</v>
      </c>
      <c r="J282" s="14">
        <v>0</v>
      </c>
      <c r="K282" s="14">
        <f>H282-I282-J282</f>
        <v>10</v>
      </c>
      <c r="L282" s="17">
        <f t="shared" si="79"/>
        <v>0.90909090909090906</v>
      </c>
      <c r="M282" s="15">
        <v>0.666264042</v>
      </c>
      <c r="N282" s="14">
        <f t="shared" si="80"/>
        <v>0</v>
      </c>
      <c r="O282" s="17">
        <v>1</v>
      </c>
      <c r="P282" s="18">
        <f t="shared" si="81"/>
        <v>0</v>
      </c>
      <c r="Q282" s="14">
        <v>1</v>
      </c>
      <c r="R282" s="14">
        <v>1</v>
      </c>
      <c r="S282" s="14">
        <v>0</v>
      </c>
      <c r="T282" s="18">
        <f t="shared" si="82"/>
        <v>2</v>
      </c>
      <c r="U282" s="14">
        <v>1</v>
      </c>
      <c r="V282" s="14">
        <v>0</v>
      </c>
      <c r="W282" s="14">
        <v>0</v>
      </c>
      <c r="X282" s="18">
        <v>0.26717935943378301</v>
      </c>
      <c r="Y282" s="17">
        <f t="shared" si="83"/>
        <v>0.97571096732420159</v>
      </c>
      <c r="Z282" s="14">
        <f t="shared" si="84"/>
        <v>0</v>
      </c>
      <c r="AA282" s="14">
        <f t="shared" si="85"/>
        <v>1</v>
      </c>
      <c r="AB282" s="15" t="str">
        <f t="shared" si="86"/>
        <v>Yellow</v>
      </c>
      <c r="AC282" s="15" t="str">
        <f t="shared" si="87"/>
        <v>Yellow</v>
      </c>
      <c r="AD282" s="15" t="str">
        <f t="shared" si="88"/>
        <v>Category 1</v>
      </c>
      <c r="AE282" s="17">
        <f t="shared" si="89"/>
        <v>0</v>
      </c>
      <c r="AF282" s="18">
        <f t="shared" si="90"/>
        <v>2</v>
      </c>
      <c r="AG282" s="18">
        <f t="shared" si="91"/>
        <v>1</v>
      </c>
      <c r="AH282" s="18">
        <f t="shared" si="92"/>
        <v>10.003695744378945</v>
      </c>
      <c r="AI282" s="18">
        <f t="shared" si="93"/>
        <v>0.26717935943378301</v>
      </c>
      <c r="AJ282" s="18">
        <f t="shared" si="94"/>
        <v>-0.72912489618727228</v>
      </c>
      <c r="AK282" s="14" t="s">
        <v>53</v>
      </c>
      <c r="AL282" s="14">
        <v>0</v>
      </c>
      <c r="AM282" s="18">
        <f t="shared" si="95"/>
        <v>0.26717935943378301</v>
      </c>
      <c r="AN282" s="17">
        <f t="shared" si="96"/>
        <v>0.97571096732420159</v>
      </c>
      <c r="AO282" s="14" t="s">
        <v>114</v>
      </c>
      <c r="AP282" s="14" t="s">
        <v>55</v>
      </c>
      <c r="AQ282" s="14">
        <v>1</v>
      </c>
      <c r="AR282" s="14">
        <v>7</v>
      </c>
      <c r="AS282" s="14">
        <v>0</v>
      </c>
      <c r="AT282" s="14">
        <v>0</v>
      </c>
    </row>
    <row r="283" spans="1:46" x14ac:dyDescent="0.55000000000000004">
      <c r="A283" s="14" t="s">
        <v>70</v>
      </c>
      <c r="B283" s="14" t="s">
        <v>92</v>
      </c>
      <c r="C283" s="15" t="s">
        <v>66</v>
      </c>
      <c r="D283" s="16">
        <v>6</v>
      </c>
      <c r="E283" s="16" t="s">
        <v>627</v>
      </c>
      <c r="F283" s="14" t="s">
        <v>628</v>
      </c>
      <c r="G283" s="14">
        <v>24</v>
      </c>
      <c r="H283" s="14">
        <v>19</v>
      </c>
      <c r="I283" s="14">
        <v>0</v>
      </c>
      <c r="J283" s="14">
        <v>0</v>
      </c>
      <c r="K283" s="14">
        <f t="shared" si="97"/>
        <v>19</v>
      </c>
      <c r="L283" s="17">
        <f t="shared" si="79"/>
        <v>0.79166666666666663</v>
      </c>
      <c r="M283" s="15">
        <v>2.0786605589999998</v>
      </c>
      <c r="N283" s="14">
        <f t="shared" si="80"/>
        <v>9</v>
      </c>
      <c r="O283" s="17">
        <v>0.8125</v>
      </c>
      <c r="P283" s="18">
        <f t="shared" si="81"/>
        <v>7.3125</v>
      </c>
      <c r="Q283" s="14">
        <v>0</v>
      </c>
      <c r="R283" s="14">
        <v>0</v>
      </c>
      <c r="S283" s="14">
        <v>0</v>
      </c>
      <c r="T283" s="18">
        <f t="shared" si="82"/>
        <v>0</v>
      </c>
      <c r="U283" s="14">
        <v>1</v>
      </c>
      <c r="V283" s="14">
        <v>0</v>
      </c>
      <c r="W283" s="14">
        <v>0</v>
      </c>
      <c r="X283" s="18">
        <v>1.10521812230459</v>
      </c>
      <c r="Y283" s="17">
        <f t="shared" si="83"/>
        <v>1.0086367449039755</v>
      </c>
      <c r="Z283" s="14">
        <f t="shared" si="84"/>
        <v>0</v>
      </c>
      <c r="AA283" s="14">
        <f t="shared" si="85"/>
        <v>0</v>
      </c>
      <c r="AB283" s="15" t="str">
        <f t="shared" si="86"/>
        <v>Red</v>
      </c>
      <c r="AC283" s="15" t="str">
        <f t="shared" si="87"/>
        <v>Yellow</v>
      </c>
      <c r="AD283" s="15" t="str">
        <f t="shared" si="88"/>
        <v>None</v>
      </c>
      <c r="AE283" s="17">
        <f t="shared" si="89"/>
        <v>0.32142857142857145</v>
      </c>
      <c r="AF283" s="18">
        <f t="shared" si="90"/>
        <v>0</v>
      </c>
      <c r="AG283" s="18">
        <f t="shared" si="91"/>
        <v>1</v>
      </c>
      <c r="AH283" s="18">
        <f t="shared" si="92"/>
        <v>21.826245260463153</v>
      </c>
      <c r="AI283" s="18">
        <f t="shared" si="93"/>
        <v>-0.20728187769540996</v>
      </c>
      <c r="AJ283" s="18">
        <f t="shared" si="94"/>
        <v>-2.3810366172322563</v>
      </c>
      <c r="AK283" s="14" t="s">
        <v>53</v>
      </c>
      <c r="AL283" s="14">
        <v>0</v>
      </c>
      <c r="AM283" s="18">
        <f t="shared" si="95"/>
        <v>-0.25511615716358149</v>
      </c>
      <c r="AN283" s="17">
        <f t="shared" si="96"/>
        <v>1.0086367449039755</v>
      </c>
      <c r="AO283" s="14" t="s">
        <v>117</v>
      </c>
      <c r="AP283" s="14" t="s">
        <v>55</v>
      </c>
      <c r="AQ283" s="14">
        <v>0</v>
      </c>
      <c r="AR283" s="14">
        <v>3</v>
      </c>
      <c r="AS283" s="14">
        <v>9</v>
      </c>
      <c r="AT283" s="14">
        <v>0</v>
      </c>
    </row>
    <row r="284" spans="1:46" x14ac:dyDescent="0.55000000000000004">
      <c r="A284" s="14" t="s">
        <v>56</v>
      </c>
      <c r="B284" s="14" t="s">
        <v>279</v>
      </c>
      <c r="C284" s="15" t="s">
        <v>66</v>
      </c>
      <c r="D284" s="16">
        <v>10</v>
      </c>
      <c r="E284" s="16" t="s">
        <v>629</v>
      </c>
      <c r="F284" s="14" t="s">
        <v>630</v>
      </c>
      <c r="G284" s="14">
        <v>53</v>
      </c>
      <c r="H284" s="14">
        <v>51</v>
      </c>
      <c r="I284" s="14">
        <v>3</v>
      </c>
      <c r="J284" s="14">
        <v>0</v>
      </c>
      <c r="K284" s="14">
        <f>H284-I284-J284</f>
        <v>48</v>
      </c>
      <c r="L284" s="17">
        <f t="shared" si="79"/>
        <v>0.90566037735849059</v>
      </c>
      <c r="M284" s="15">
        <v>1.694906273</v>
      </c>
      <c r="N284" s="14">
        <f t="shared" si="80"/>
        <v>15</v>
      </c>
      <c r="O284" s="17">
        <v>0.75609756100000003</v>
      </c>
      <c r="P284" s="18">
        <f t="shared" si="81"/>
        <v>11.341463415</v>
      </c>
      <c r="Q284" s="14">
        <v>1</v>
      </c>
      <c r="R284" s="14">
        <v>0</v>
      </c>
      <c r="S284" s="14">
        <v>3</v>
      </c>
      <c r="T284" s="18">
        <f t="shared" si="82"/>
        <v>3.7560975609999998</v>
      </c>
      <c r="U284" s="14">
        <v>2</v>
      </c>
      <c r="V284" s="14">
        <v>0</v>
      </c>
      <c r="W284" s="14">
        <v>0</v>
      </c>
      <c r="X284" s="18">
        <v>8.8621433449586693</v>
      </c>
      <c r="Y284" s="17">
        <f t="shared" si="83"/>
        <v>0.98557391756681756</v>
      </c>
      <c r="Z284" s="14">
        <f t="shared" si="84"/>
        <v>0</v>
      </c>
      <c r="AA284" s="14">
        <f t="shared" si="85"/>
        <v>2</v>
      </c>
      <c r="AB284" s="15" t="str">
        <f t="shared" si="86"/>
        <v>Yellow</v>
      </c>
      <c r="AC284" s="15" t="str">
        <f t="shared" si="87"/>
        <v>Yellow</v>
      </c>
      <c r="AD284" s="15" t="str">
        <f t="shared" si="88"/>
        <v>Category 1</v>
      </c>
      <c r="AE284" s="17">
        <f t="shared" si="89"/>
        <v>0.23809523809523808</v>
      </c>
      <c r="AF284" s="18">
        <f t="shared" si="90"/>
        <v>0.75609756100000003</v>
      </c>
      <c r="AG284" s="18">
        <f t="shared" si="91"/>
        <v>2</v>
      </c>
      <c r="AH284" s="18">
        <f t="shared" si="92"/>
        <v>48.19962495018946</v>
      </c>
      <c r="AI284" s="18">
        <f t="shared" si="93"/>
        <v>0.76458236895866882</v>
      </c>
      <c r="AJ284" s="18">
        <f t="shared" si="94"/>
        <v>-4.0357926808518716</v>
      </c>
      <c r="AK284" s="14" t="s">
        <v>53</v>
      </c>
      <c r="AL284" s="14">
        <v>0</v>
      </c>
      <c r="AM284" s="18">
        <f t="shared" si="95"/>
        <v>1.0112218427836839</v>
      </c>
      <c r="AN284" s="17">
        <f t="shared" si="96"/>
        <v>0.98557391756681756</v>
      </c>
      <c r="AO284" s="14" t="s">
        <v>60</v>
      </c>
      <c r="AP284" s="14" t="s">
        <v>125</v>
      </c>
      <c r="AQ284" s="14">
        <v>3</v>
      </c>
      <c r="AR284" s="14">
        <v>3</v>
      </c>
      <c r="AS284" s="14">
        <v>15</v>
      </c>
      <c r="AT284" s="14">
        <v>0</v>
      </c>
    </row>
    <row r="285" spans="1:46" x14ac:dyDescent="0.55000000000000004">
      <c r="A285" s="14" t="s">
        <v>56</v>
      </c>
      <c r="B285" s="14" t="s">
        <v>57</v>
      </c>
      <c r="C285" s="15" t="s">
        <v>66</v>
      </c>
      <c r="D285" s="16">
        <v>5</v>
      </c>
      <c r="E285" s="16" t="s">
        <v>631</v>
      </c>
      <c r="F285" s="14" t="s">
        <v>632</v>
      </c>
      <c r="G285" s="14">
        <v>17</v>
      </c>
      <c r="H285" s="14">
        <v>14</v>
      </c>
      <c r="I285" s="14">
        <v>0</v>
      </c>
      <c r="J285" s="14">
        <v>0</v>
      </c>
      <c r="K285" s="14">
        <f t="shared" si="97"/>
        <v>14</v>
      </c>
      <c r="L285" s="17">
        <f t="shared" si="79"/>
        <v>0.82352941176470584</v>
      </c>
      <c r="M285" s="15">
        <v>2.107149524</v>
      </c>
      <c r="N285" s="14">
        <f t="shared" si="80"/>
        <v>6</v>
      </c>
      <c r="O285" s="17">
        <v>0.61111111100000004</v>
      </c>
      <c r="P285" s="18">
        <f t="shared" si="81"/>
        <v>3.6666666660000002</v>
      </c>
      <c r="Q285" s="14">
        <v>3</v>
      </c>
      <c r="R285" s="14">
        <v>1</v>
      </c>
      <c r="S285" s="14">
        <v>0</v>
      </c>
      <c r="T285" s="18">
        <f t="shared" si="82"/>
        <v>2.4444444440000002</v>
      </c>
      <c r="U285" s="14">
        <v>0</v>
      </c>
      <c r="V285" s="14">
        <v>0</v>
      </c>
      <c r="W285" s="14">
        <v>0</v>
      </c>
      <c r="X285" s="18">
        <v>2.5846998915155401</v>
      </c>
      <c r="Y285" s="17">
        <f t="shared" si="83"/>
        <v>1.0309653657932036</v>
      </c>
      <c r="Z285" s="14">
        <f t="shared" si="84"/>
        <v>0</v>
      </c>
      <c r="AA285" s="14">
        <f t="shared" si="85"/>
        <v>0</v>
      </c>
      <c r="AB285" s="15" t="str">
        <f t="shared" si="86"/>
        <v>Green</v>
      </c>
      <c r="AC285" s="15" t="str">
        <f t="shared" si="87"/>
        <v>Yellow</v>
      </c>
      <c r="AD285" s="15" t="str">
        <f t="shared" si="88"/>
        <v>None</v>
      </c>
      <c r="AE285" s="17">
        <f t="shared" si="89"/>
        <v>0.3</v>
      </c>
      <c r="AF285" s="18">
        <f t="shared" si="90"/>
        <v>2.4444444440000002</v>
      </c>
      <c r="AG285" s="18">
        <f t="shared" si="91"/>
        <v>0</v>
      </c>
      <c r="AH285" s="18">
        <f t="shared" si="92"/>
        <v>15.460257059494733</v>
      </c>
      <c r="AI285" s="18">
        <f t="shared" si="93"/>
        <v>-0.52641121848446026</v>
      </c>
      <c r="AJ285" s="18">
        <f t="shared" si="94"/>
        <v>-2.0661541589897272</v>
      </c>
      <c r="AK285" s="14" t="s">
        <v>53</v>
      </c>
      <c r="AL285" s="14">
        <v>0</v>
      </c>
      <c r="AM285" s="18">
        <f t="shared" si="95"/>
        <v>-0.86140017585846218</v>
      </c>
      <c r="AN285" s="17">
        <f t="shared" si="96"/>
        <v>1.0309653657932036</v>
      </c>
      <c r="AO285" s="14" t="s">
        <v>60</v>
      </c>
      <c r="AP285" s="14" t="s">
        <v>55</v>
      </c>
      <c r="AQ285" s="14">
        <v>0</v>
      </c>
      <c r="AR285" s="14">
        <v>3</v>
      </c>
      <c r="AS285" s="14">
        <v>6</v>
      </c>
      <c r="AT285" s="14">
        <v>0</v>
      </c>
    </row>
    <row r="286" spans="1:46" x14ac:dyDescent="0.55000000000000004">
      <c r="A286" s="14" t="s">
        <v>70</v>
      </c>
      <c r="B286" s="14" t="s">
        <v>202</v>
      </c>
      <c r="C286" s="15" t="s">
        <v>66</v>
      </c>
      <c r="D286" s="16">
        <v>8</v>
      </c>
      <c r="E286" s="16" t="s">
        <v>633</v>
      </c>
      <c r="F286" s="14" t="s">
        <v>634</v>
      </c>
      <c r="G286" s="14">
        <v>30</v>
      </c>
      <c r="H286" s="14">
        <v>21</v>
      </c>
      <c r="I286" s="14">
        <v>0</v>
      </c>
      <c r="J286" s="14">
        <v>0</v>
      </c>
      <c r="K286" s="14">
        <f t="shared" si="97"/>
        <v>21</v>
      </c>
      <c r="L286" s="17">
        <f t="shared" si="79"/>
        <v>0.7</v>
      </c>
      <c r="M286" s="15">
        <v>1.8318959619999999</v>
      </c>
      <c r="N286" s="14">
        <f t="shared" si="80"/>
        <v>12</v>
      </c>
      <c r="O286" s="17">
        <v>0.76923076899999998</v>
      </c>
      <c r="P286" s="18">
        <f t="shared" si="81"/>
        <v>9.2307692279999998</v>
      </c>
      <c r="Q286" s="14">
        <v>2</v>
      </c>
      <c r="R286" s="14">
        <v>0</v>
      </c>
      <c r="S286" s="14">
        <v>0</v>
      </c>
      <c r="T286" s="18">
        <f t="shared" si="82"/>
        <v>1.538461538</v>
      </c>
      <c r="U286" s="14">
        <v>0</v>
      </c>
      <c r="V286" s="14">
        <v>0</v>
      </c>
      <c r="W286" s="14">
        <v>0</v>
      </c>
      <c r="X286" s="18">
        <v>4.6165634423196096</v>
      </c>
      <c r="Y286" s="17">
        <f t="shared" si="83"/>
        <v>0.90508891078934639</v>
      </c>
      <c r="Z286" s="14">
        <f t="shared" si="84"/>
        <v>1</v>
      </c>
      <c r="AA286" s="14">
        <f t="shared" si="85"/>
        <v>4</v>
      </c>
      <c r="AB286" s="15" t="str">
        <f t="shared" si="86"/>
        <v>Red</v>
      </c>
      <c r="AC286" s="15" t="str">
        <f t="shared" si="87"/>
        <v>Yellow</v>
      </c>
      <c r="AD286" s="15" t="str">
        <f t="shared" si="88"/>
        <v>None</v>
      </c>
      <c r="AE286" s="17">
        <f t="shared" si="89"/>
        <v>0.36363636363636365</v>
      </c>
      <c r="AF286" s="18">
        <f t="shared" si="90"/>
        <v>1.538461538</v>
      </c>
      <c r="AG286" s="18">
        <f t="shared" si="91"/>
        <v>0</v>
      </c>
      <c r="AH286" s="18">
        <f t="shared" si="92"/>
        <v>27.282806575578938</v>
      </c>
      <c r="AI286" s="18">
        <f t="shared" si="93"/>
        <v>2.8473326763196098</v>
      </c>
      <c r="AJ286" s="18">
        <f t="shared" si="94"/>
        <v>0.13013925189854803</v>
      </c>
      <c r="AK286" s="14" t="s">
        <v>53</v>
      </c>
      <c r="AL286" s="14">
        <v>0</v>
      </c>
      <c r="AM286" s="18">
        <f t="shared" si="95"/>
        <v>3.7015324803259526</v>
      </c>
      <c r="AN286" s="17">
        <f t="shared" si="96"/>
        <v>0.90508891078934639</v>
      </c>
      <c r="AO286" s="14" t="s">
        <v>74</v>
      </c>
      <c r="AP286" s="14" t="s">
        <v>55</v>
      </c>
      <c r="AQ286" s="14">
        <v>0</v>
      </c>
      <c r="AR286" s="14">
        <v>3</v>
      </c>
      <c r="AS286" s="14">
        <v>12</v>
      </c>
      <c r="AT286" s="14">
        <v>0</v>
      </c>
    </row>
    <row r="287" spans="1:46" x14ac:dyDescent="0.55000000000000004">
      <c r="A287" s="14" t="s">
        <v>48</v>
      </c>
      <c r="B287" s="14" t="s">
        <v>75</v>
      </c>
      <c r="C287" s="15" t="s">
        <v>78</v>
      </c>
      <c r="D287" s="16">
        <v>7</v>
      </c>
      <c r="E287" s="16" t="s">
        <v>635</v>
      </c>
      <c r="F287" s="14" t="s">
        <v>636</v>
      </c>
      <c r="G287" s="14">
        <v>17</v>
      </c>
      <c r="H287" s="14">
        <v>14</v>
      </c>
      <c r="I287" s="14">
        <v>0</v>
      </c>
      <c r="J287" s="14">
        <v>0</v>
      </c>
      <c r="K287" s="14">
        <f t="shared" si="97"/>
        <v>14</v>
      </c>
      <c r="L287" s="17">
        <f t="shared" si="79"/>
        <v>0.82352941176470584</v>
      </c>
      <c r="M287" s="15">
        <v>0.96184120500000003</v>
      </c>
      <c r="N287" s="14">
        <f t="shared" si="80"/>
        <v>6</v>
      </c>
      <c r="O287" s="17">
        <v>0.69565217400000001</v>
      </c>
      <c r="P287" s="18">
        <f t="shared" si="81"/>
        <v>4.1739130439999999</v>
      </c>
      <c r="Q287" s="14">
        <v>0</v>
      </c>
      <c r="R287" s="14">
        <v>0</v>
      </c>
      <c r="S287" s="14">
        <v>0</v>
      </c>
      <c r="T287" s="18">
        <f t="shared" si="82"/>
        <v>0</v>
      </c>
      <c r="U287" s="14">
        <v>0</v>
      </c>
      <c r="V287" s="14">
        <v>0</v>
      </c>
      <c r="W287" s="14">
        <v>0</v>
      </c>
      <c r="X287" s="18">
        <v>0.671876466897393</v>
      </c>
      <c r="Y287" s="17">
        <f t="shared" si="83"/>
        <v>1.0295315633589768</v>
      </c>
      <c r="Z287" s="14">
        <f t="shared" si="84"/>
        <v>0</v>
      </c>
      <c r="AA287" s="14">
        <f t="shared" si="85"/>
        <v>0</v>
      </c>
      <c r="AB287" s="15" t="str">
        <f t="shared" si="86"/>
        <v>Green</v>
      </c>
      <c r="AC287" s="15" t="str">
        <f t="shared" si="87"/>
        <v>Yellow</v>
      </c>
      <c r="AD287" s="15" t="str">
        <f t="shared" si="88"/>
        <v>None</v>
      </c>
      <c r="AE287" s="17">
        <f t="shared" si="89"/>
        <v>0.3</v>
      </c>
      <c r="AF287" s="18">
        <f t="shared" si="90"/>
        <v>0</v>
      </c>
      <c r="AG287" s="18">
        <f t="shared" si="91"/>
        <v>0</v>
      </c>
      <c r="AH287" s="18">
        <f t="shared" si="92"/>
        <v>15.460257059494733</v>
      </c>
      <c r="AI287" s="18">
        <f t="shared" si="93"/>
        <v>-0.50203657710260685</v>
      </c>
      <c r="AJ287" s="18">
        <f t="shared" si="94"/>
        <v>-2.0417795176078739</v>
      </c>
      <c r="AK287" s="14" t="s">
        <v>53</v>
      </c>
      <c r="AL287" s="14">
        <v>0</v>
      </c>
      <c r="AM287" s="18">
        <f t="shared" si="95"/>
        <v>-0.72167757949478761</v>
      </c>
      <c r="AN287" s="17">
        <f t="shared" si="96"/>
        <v>1.0295315633589768</v>
      </c>
      <c r="AO287" s="14" t="s">
        <v>114</v>
      </c>
      <c r="AP287" s="14" t="s">
        <v>55</v>
      </c>
      <c r="AQ287" s="14">
        <v>0</v>
      </c>
      <c r="AR287" s="14">
        <v>7</v>
      </c>
      <c r="AS287" s="14">
        <v>6</v>
      </c>
      <c r="AT287" s="14">
        <v>0</v>
      </c>
    </row>
    <row r="288" spans="1:46" x14ac:dyDescent="0.55000000000000004">
      <c r="A288" s="14" t="s">
        <v>70</v>
      </c>
      <c r="B288" s="14" t="s">
        <v>99</v>
      </c>
      <c r="C288" s="15" t="s">
        <v>78</v>
      </c>
      <c r="D288" s="16">
        <v>5</v>
      </c>
      <c r="E288" s="16" t="s">
        <v>637</v>
      </c>
      <c r="F288" s="14" t="s">
        <v>638</v>
      </c>
      <c r="G288" s="14">
        <v>9</v>
      </c>
      <c r="H288" s="14">
        <v>9</v>
      </c>
      <c r="I288" s="14">
        <v>0</v>
      </c>
      <c r="J288" s="14">
        <v>0</v>
      </c>
      <c r="K288" s="14">
        <f>H288-I288-J288</f>
        <v>9</v>
      </c>
      <c r="L288" s="17">
        <f t="shared" si="79"/>
        <v>1</v>
      </c>
      <c r="M288" s="15">
        <v>0.882975705</v>
      </c>
      <c r="N288" s="14">
        <f t="shared" si="80"/>
        <v>2</v>
      </c>
      <c r="O288" s="17">
        <v>0.7</v>
      </c>
      <c r="P288" s="18">
        <f t="shared" si="81"/>
        <v>1.4</v>
      </c>
      <c r="Q288" s="14">
        <v>0</v>
      </c>
      <c r="R288" s="14">
        <v>0</v>
      </c>
      <c r="S288" s="14">
        <v>0</v>
      </c>
      <c r="T288" s="18">
        <f t="shared" si="82"/>
        <v>0</v>
      </c>
      <c r="U288" s="14">
        <v>0</v>
      </c>
      <c r="V288" s="14">
        <v>0</v>
      </c>
      <c r="W288" s="14">
        <v>0</v>
      </c>
      <c r="X288" s="18">
        <v>0.52742137004237899</v>
      </c>
      <c r="Y288" s="17">
        <f t="shared" si="83"/>
        <v>1.0969531811064024</v>
      </c>
      <c r="Z288" s="14">
        <f t="shared" si="84"/>
        <v>0</v>
      </c>
      <c r="AA288" s="14">
        <f t="shared" si="85"/>
        <v>0</v>
      </c>
      <c r="AB288" s="15" t="str">
        <f t="shared" si="86"/>
        <v>Yellow</v>
      </c>
      <c r="AC288" s="15" t="str">
        <f t="shared" si="87"/>
        <v>Yellow</v>
      </c>
      <c r="AD288" s="15" t="str">
        <f t="shared" si="88"/>
        <v>Category 1</v>
      </c>
      <c r="AE288" s="17">
        <f t="shared" si="89"/>
        <v>0.18181818181818182</v>
      </c>
      <c r="AF288" s="18">
        <f t="shared" si="90"/>
        <v>0</v>
      </c>
      <c r="AG288" s="18">
        <f t="shared" si="91"/>
        <v>0</v>
      </c>
      <c r="AH288" s="18">
        <f t="shared" si="92"/>
        <v>8.1848419726736825</v>
      </c>
      <c r="AI288" s="18">
        <f t="shared" si="93"/>
        <v>-0.87257862995762092</v>
      </c>
      <c r="AJ288" s="18">
        <f t="shared" si="94"/>
        <v>-1.6877366572839385</v>
      </c>
      <c r="AK288" s="14" t="s">
        <v>53</v>
      </c>
      <c r="AL288" s="14">
        <v>0</v>
      </c>
      <c r="AM288" s="18">
        <f t="shared" si="95"/>
        <v>-1.2465408999394585</v>
      </c>
      <c r="AN288" s="17">
        <f t="shared" si="96"/>
        <v>1.0969531811064024</v>
      </c>
      <c r="AO288" s="14" t="s">
        <v>117</v>
      </c>
      <c r="AP288" s="14" t="s">
        <v>55</v>
      </c>
      <c r="AQ288" s="14">
        <v>2</v>
      </c>
      <c r="AR288" s="14">
        <v>7</v>
      </c>
      <c r="AS288" s="14">
        <v>2</v>
      </c>
      <c r="AT288" s="14">
        <v>0</v>
      </c>
    </row>
    <row r="289" spans="1:46" x14ac:dyDescent="0.55000000000000004">
      <c r="A289" s="14" t="s">
        <v>48</v>
      </c>
      <c r="B289" s="14" t="s">
        <v>107</v>
      </c>
      <c r="C289" s="15" t="s">
        <v>66</v>
      </c>
      <c r="D289" s="16">
        <v>5</v>
      </c>
      <c r="E289" s="16" t="s">
        <v>639</v>
      </c>
      <c r="F289" s="14" t="s">
        <v>640</v>
      </c>
      <c r="G289" s="14">
        <v>9</v>
      </c>
      <c r="H289" s="14">
        <v>6</v>
      </c>
      <c r="I289" s="14">
        <v>0</v>
      </c>
      <c r="J289" s="14">
        <v>0</v>
      </c>
      <c r="K289" s="14">
        <f t="shared" si="97"/>
        <v>6</v>
      </c>
      <c r="L289" s="17">
        <f t="shared" si="79"/>
        <v>0.66666666666666663</v>
      </c>
      <c r="M289" s="15">
        <v>1.533500646</v>
      </c>
      <c r="N289" s="14">
        <f t="shared" si="80"/>
        <v>5</v>
      </c>
      <c r="O289" s="17">
        <v>0.9</v>
      </c>
      <c r="P289" s="18">
        <f t="shared" si="81"/>
        <v>4.5</v>
      </c>
      <c r="Q289" s="14">
        <v>0</v>
      </c>
      <c r="R289" s="14">
        <v>0</v>
      </c>
      <c r="S289" s="14">
        <v>0</v>
      </c>
      <c r="T289" s="18">
        <f t="shared" si="82"/>
        <v>0</v>
      </c>
      <c r="U289" s="14">
        <v>0</v>
      </c>
      <c r="V289" s="14">
        <v>0</v>
      </c>
      <c r="W289" s="14">
        <v>0</v>
      </c>
      <c r="X289" s="18">
        <v>1.0325863981475101</v>
      </c>
      <c r="Y289" s="17">
        <f t="shared" si="83"/>
        <v>1.0519348446502768</v>
      </c>
      <c r="Z289" s="14">
        <f t="shared" si="84"/>
        <v>0</v>
      </c>
      <c r="AA289" s="14">
        <f t="shared" si="85"/>
        <v>0</v>
      </c>
      <c r="AB289" s="15" t="str">
        <f t="shared" si="86"/>
        <v>Red</v>
      </c>
      <c r="AC289" s="15" t="str">
        <f t="shared" si="87"/>
        <v>Yellow</v>
      </c>
      <c r="AD289" s="15" t="str">
        <f t="shared" si="88"/>
        <v>None</v>
      </c>
      <c r="AE289" s="17">
        <f t="shared" si="89"/>
        <v>0.45454545454545453</v>
      </c>
      <c r="AF289" s="18">
        <f t="shared" si="90"/>
        <v>0</v>
      </c>
      <c r="AG289" s="18">
        <f t="shared" si="91"/>
        <v>0</v>
      </c>
      <c r="AH289" s="18">
        <f t="shared" si="92"/>
        <v>8.1848419726736825</v>
      </c>
      <c r="AI289" s="18">
        <f t="shared" si="93"/>
        <v>-0.46741360185248992</v>
      </c>
      <c r="AJ289" s="18">
        <f t="shared" si="94"/>
        <v>-1.2825716291788074</v>
      </c>
      <c r="AK289" s="14" t="s">
        <v>53</v>
      </c>
      <c r="AL289" s="14">
        <v>0</v>
      </c>
      <c r="AM289" s="18">
        <f t="shared" si="95"/>
        <v>-0.51934844650276657</v>
      </c>
      <c r="AN289" s="17">
        <f t="shared" si="96"/>
        <v>1.0519348446502768</v>
      </c>
      <c r="AO289" s="14" t="s">
        <v>110</v>
      </c>
      <c r="AP289" s="14" t="s">
        <v>55</v>
      </c>
      <c r="AQ289" s="14">
        <v>0</v>
      </c>
      <c r="AR289" s="14">
        <v>4</v>
      </c>
      <c r="AS289" s="14">
        <v>5</v>
      </c>
      <c r="AT289" s="14">
        <v>0</v>
      </c>
    </row>
    <row r="290" spans="1:46" x14ac:dyDescent="0.55000000000000004">
      <c r="A290" s="14" t="s">
        <v>56</v>
      </c>
      <c r="B290" s="14" t="s">
        <v>57</v>
      </c>
      <c r="C290" s="15" t="s">
        <v>66</v>
      </c>
      <c r="D290" s="16">
        <v>7</v>
      </c>
      <c r="E290" s="16" t="s">
        <v>641</v>
      </c>
      <c r="F290" s="14" t="s">
        <v>642</v>
      </c>
      <c r="G290" s="14">
        <v>28</v>
      </c>
      <c r="H290" s="14">
        <v>25</v>
      </c>
      <c r="I290" s="14">
        <v>0</v>
      </c>
      <c r="J290" s="14">
        <v>0</v>
      </c>
      <c r="K290" s="14">
        <f>H290-I290-J290</f>
        <v>25</v>
      </c>
      <c r="L290" s="17">
        <f t="shared" si="79"/>
        <v>0.8928571428571429</v>
      </c>
      <c r="M290" s="15">
        <v>2.26146475</v>
      </c>
      <c r="N290" s="14">
        <f t="shared" si="80"/>
        <v>14</v>
      </c>
      <c r="O290" s="17">
        <v>0.66666666699999999</v>
      </c>
      <c r="P290" s="18">
        <f t="shared" si="81"/>
        <v>9.3333333379999992</v>
      </c>
      <c r="Q290" s="14">
        <v>0</v>
      </c>
      <c r="R290" s="14">
        <v>0</v>
      </c>
      <c r="S290" s="14">
        <v>0</v>
      </c>
      <c r="T290" s="18">
        <f t="shared" si="82"/>
        <v>0</v>
      </c>
      <c r="U290" s="14">
        <v>2</v>
      </c>
      <c r="V290" s="14">
        <v>0</v>
      </c>
      <c r="W290" s="14">
        <v>0</v>
      </c>
      <c r="X290" s="18">
        <v>4.6222261234047597</v>
      </c>
      <c r="Y290" s="17">
        <f t="shared" si="83"/>
        <v>0.98968240052125878</v>
      </c>
      <c r="Z290" s="14">
        <f t="shared" si="84"/>
        <v>0</v>
      </c>
      <c r="AA290" s="14">
        <f t="shared" si="85"/>
        <v>1</v>
      </c>
      <c r="AB290" s="15" t="str">
        <f t="shared" si="86"/>
        <v>Green</v>
      </c>
      <c r="AC290" s="15" t="str">
        <f t="shared" si="87"/>
        <v>Yellow</v>
      </c>
      <c r="AD290" s="15" t="str">
        <f t="shared" si="88"/>
        <v>Category 2</v>
      </c>
      <c r="AE290" s="17">
        <f t="shared" si="89"/>
        <v>0.35897435897435898</v>
      </c>
      <c r="AF290" s="18">
        <f t="shared" si="90"/>
        <v>0</v>
      </c>
      <c r="AG290" s="18">
        <f t="shared" si="91"/>
        <v>2</v>
      </c>
      <c r="AH290" s="18">
        <f t="shared" si="92"/>
        <v>25.463952803873678</v>
      </c>
      <c r="AI290" s="18">
        <f t="shared" si="93"/>
        <v>0.28889278540476049</v>
      </c>
      <c r="AJ290" s="18">
        <f t="shared" si="94"/>
        <v>-2.2471544107215617</v>
      </c>
      <c r="AK290" s="14" t="s">
        <v>53</v>
      </c>
      <c r="AL290" s="14">
        <v>0</v>
      </c>
      <c r="AM290" s="18">
        <f t="shared" si="95"/>
        <v>0.43333917789047116</v>
      </c>
      <c r="AN290" s="17">
        <f t="shared" si="96"/>
        <v>0.98968240052125878</v>
      </c>
      <c r="AO290" s="14" t="s">
        <v>60</v>
      </c>
      <c r="AP290" s="14" t="s">
        <v>55</v>
      </c>
      <c r="AQ290" s="14">
        <v>2</v>
      </c>
      <c r="AR290" s="14">
        <v>3</v>
      </c>
      <c r="AS290" s="14">
        <v>14</v>
      </c>
      <c r="AT290" s="14">
        <v>0</v>
      </c>
    </row>
    <row r="291" spans="1:46" x14ac:dyDescent="0.55000000000000004">
      <c r="A291" s="14" t="s">
        <v>48</v>
      </c>
      <c r="B291" s="14" t="s">
        <v>75</v>
      </c>
      <c r="C291" s="15" t="s">
        <v>50</v>
      </c>
      <c r="D291" s="16">
        <v>8</v>
      </c>
      <c r="E291" s="16" t="s">
        <v>643</v>
      </c>
      <c r="F291" s="14" t="s">
        <v>644</v>
      </c>
      <c r="G291" s="14">
        <v>17</v>
      </c>
      <c r="H291" s="14">
        <v>13</v>
      </c>
      <c r="I291" s="14">
        <v>0</v>
      </c>
      <c r="J291" s="14">
        <v>0</v>
      </c>
      <c r="K291" s="14">
        <f t="shared" si="97"/>
        <v>13</v>
      </c>
      <c r="L291" s="17">
        <f t="shared" si="79"/>
        <v>0.76470588235294112</v>
      </c>
      <c r="M291" s="15">
        <v>1.254848277</v>
      </c>
      <c r="N291" s="14">
        <f t="shared" si="80"/>
        <v>8</v>
      </c>
      <c r="O291" s="17">
        <v>0.5625</v>
      </c>
      <c r="P291" s="18">
        <f t="shared" si="81"/>
        <v>4.5</v>
      </c>
      <c r="Q291" s="14">
        <v>1</v>
      </c>
      <c r="R291" s="14">
        <v>0</v>
      </c>
      <c r="S291" s="14">
        <v>0</v>
      </c>
      <c r="T291" s="18">
        <f t="shared" si="82"/>
        <v>0.5625</v>
      </c>
      <c r="U291" s="14">
        <v>0</v>
      </c>
      <c r="V291" s="14">
        <v>0</v>
      </c>
      <c r="W291" s="14">
        <v>0</v>
      </c>
      <c r="X291" s="18">
        <v>1.43314734135366</v>
      </c>
      <c r="Y291" s="17">
        <f t="shared" si="83"/>
        <v>0.97819721521449055</v>
      </c>
      <c r="Z291" s="14">
        <f t="shared" si="84"/>
        <v>0</v>
      </c>
      <c r="AA291" s="14">
        <f t="shared" si="85"/>
        <v>1</v>
      </c>
      <c r="AB291" s="15" t="str">
        <f t="shared" si="86"/>
        <v>Red</v>
      </c>
      <c r="AC291" s="15" t="str">
        <f t="shared" si="87"/>
        <v>Yellow</v>
      </c>
      <c r="AD291" s="15" t="str">
        <f t="shared" si="88"/>
        <v>None</v>
      </c>
      <c r="AE291" s="17">
        <f t="shared" si="89"/>
        <v>0.38095238095238093</v>
      </c>
      <c r="AF291" s="18">
        <f t="shared" si="90"/>
        <v>0.5625</v>
      </c>
      <c r="AG291" s="18">
        <f t="shared" si="91"/>
        <v>0</v>
      </c>
      <c r="AH291" s="18">
        <f t="shared" si="92"/>
        <v>15.460257059494733</v>
      </c>
      <c r="AI291" s="18">
        <f t="shared" si="93"/>
        <v>0.37064734135365995</v>
      </c>
      <c r="AJ291" s="18">
        <f t="shared" si="94"/>
        <v>-1.169095599151607</v>
      </c>
      <c r="AK291" s="14" t="s">
        <v>53</v>
      </c>
      <c r="AL291" s="14">
        <v>0</v>
      </c>
      <c r="AM291" s="18">
        <f t="shared" si="95"/>
        <v>0.658928606850951</v>
      </c>
      <c r="AN291" s="17">
        <f t="shared" si="96"/>
        <v>0.97819721521449055</v>
      </c>
      <c r="AO291" s="14" t="s">
        <v>114</v>
      </c>
      <c r="AP291" s="14" t="s">
        <v>55</v>
      </c>
      <c r="AQ291" s="14">
        <v>0</v>
      </c>
      <c r="AR291" s="14">
        <v>2</v>
      </c>
      <c r="AS291" s="14">
        <v>8</v>
      </c>
      <c r="AT291" s="14">
        <v>0</v>
      </c>
    </row>
    <row r="292" spans="1:46" x14ac:dyDescent="0.55000000000000004">
      <c r="A292" s="14" t="s">
        <v>48</v>
      </c>
      <c r="B292" s="14" t="s">
        <v>75</v>
      </c>
      <c r="C292" s="15" t="s">
        <v>78</v>
      </c>
      <c r="D292" s="16">
        <v>7</v>
      </c>
      <c r="E292" s="16" t="s">
        <v>645</v>
      </c>
      <c r="F292" s="14" t="s">
        <v>646</v>
      </c>
      <c r="G292" s="14">
        <v>11</v>
      </c>
      <c r="H292" s="14">
        <v>12</v>
      </c>
      <c r="I292" s="14">
        <v>0</v>
      </c>
      <c r="J292" s="14">
        <v>0</v>
      </c>
      <c r="K292" s="14">
        <f>H292-I292-J292</f>
        <v>12</v>
      </c>
      <c r="L292" s="17">
        <f t="shared" si="79"/>
        <v>1.0909090909090908</v>
      </c>
      <c r="M292" s="15">
        <v>0.58650848</v>
      </c>
      <c r="N292" s="14">
        <f t="shared" si="80"/>
        <v>0</v>
      </c>
      <c r="O292" s="17">
        <v>0.81818181800000001</v>
      </c>
      <c r="P292" s="18">
        <f t="shared" si="81"/>
        <v>0</v>
      </c>
      <c r="Q292" s="14">
        <v>0</v>
      </c>
      <c r="R292" s="14">
        <v>0</v>
      </c>
      <c r="S292" s="14">
        <v>0</v>
      </c>
      <c r="T292" s="18">
        <f t="shared" si="82"/>
        <v>0</v>
      </c>
      <c r="U292" s="14">
        <v>1</v>
      </c>
      <c r="V292" s="14">
        <v>0</v>
      </c>
      <c r="W292" s="14">
        <v>0</v>
      </c>
      <c r="X292" s="18">
        <v>0.1362614817335</v>
      </c>
      <c r="Y292" s="17">
        <f t="shared" si="83"/>
        <v>0.98761259256968181</v>
      </c>
      <c r="Z292" s="14">
        <f t="shared" si="84"/>
        <v>0</v>
      </c>
      <c r="AA292" s="14">
        <f t="shared" si="85"/>
        <v>1</v>
      </c>
      <c r="AB292" s="15" t="str">
        <f t="shared" si="86"/>
        <v>Yellow</v>
      </c>
      <c r="AC292" s="15" t="str">
        <f t="shared" si="87"/>
        <v>Yellow</v>
      </c>
      <c r="AD292" s="15" t="str">
        <f t="shared" si="88"/>
        <v>Category 1</v>
      </c>
      <c r="AE292" s="17">
        <f t="shared" si="89"/>
        <v>0</v>
      </c>
      <c r="AF292" s="18">
        <f t="shared" si="90"/>
        <v>0</v>
      </c>
      <c r="AG292" s="18">
        <f t="shared" si="91"/>
        <v>1</v>
      </c>
      <c r="AH292" s="18">
        <f t="shared" si="92"/>
        <v>10.003695744378945</v>
      </c>
      <c r="AI292" s="18">
        <f t="shared" si="93"/>
        <v>0.1362614817335</v>
      </c>
      <c r="AJ292" s="18">
        <f t="shared" si="94"/>
        <v>-0.86004277388755535</v>
      </c>
      <c r="AK292" s="14" t="s">
        <v>53</v>
      </c>
      <c r="AL292" s="14">
        <v>0</v>
      </c>
      <c r="AM292" s="18">
        <f t="shared" si="95"/>
        <v>0.1665418110446204</v>
      </c>
      <c r="AN292" s="17">
        <f t="shared" si="96"/>
        <v>0.98761259256968181</v>
      </c>
      <c r="AO292" s="14" t="s">
        <v>114</v>
      </c>
      <c r="AP292" s="14" t="s">
        <v>55</v>
      </c>
      <c r="AQ292" s="14">
        <v>2</v>
      </c>
      <c r="AR292" s="14">
        <v>7</v>
      </c>
      <c r="AS292" s="14">
        <v>0</v>
      </c>
      <c r="AT292" s="14">
        <v>0</v>
      </c>
    </row>
    <row r="293" spans="1:46" x14ac:dyDescent="0.55000000000000004">
      <c r="A293" s="14" t="s">
        <v>48</v>
      </c>
      <c r="B293" s="14" t="s">
        <v>141</v>
      </c>
      <c r="C293" s="15" t="s">
        <v>78</v>
      </c>
      <c r="D293" s="16">
        <v>7</v>
      </c>
      <c r="E293" s="16" t="s">
        <v>647</v>
      </c>
      <c r="F293" s="14" t="s">
        <v>648</v>
      </c>
      <c r="G293" s="14">
        <v>24</v>
      </c>
      <c r="H293" s="14">
        <v>21</v>
      </c>
      <c r="I293" s="14">
        <v>0</v>
      </c>
      <c r="J293" s="14">
        <v>0</v>
      </c>
      <c r="K293" s="14">
        <f>H293-I293-J293</f>
        <v>21</v>
      </c>
      <c r="L293" s="17">
        <f t="shared" si="79"/>
        <v>0.875</v>
      </c>
      <c r="M293" s="15">
        <v>1.531467272</v>
      </c>
      <c r="N293" s="14">
        <f t="shared" si="80"/>
        <v>4</v>
      </c>
      <c r="O293" s="17">
        <v>0.86363636399999999</v>
      </c>
      <c r="P293" s="18">
        <f t="shared" si="81"/>
        <v>3.454545456</v>
      </c>
      <c r="Q293" s="14">
        <v>0</v>
      </c>
      <c r="R293" s="14">
        <v>1</v>
      </c>
      <c r="S293" s="14">
        <v>1</v>
      </c>
      <c r="T293" s="18">
        <f t="shared" si="82"/>
        <v>1.863636364</v>
      </c>
      <c r="U293" s="14">
        <v>0</v>
      </c>
      <c r="V293" s="14">
        <v>0</v>
      </c>
      <c r="W293" s="14">
        <v>1</v>
      </c>
      <c r="X293" s="18">
        <v>1.0535910974777201</v>
      </c>
      <c r="Y293" s="17">
        <f t="shared" si="83"/>
        <v>1.0110246134384282</v>
      </c>
      <c r="Z293" s="14">
        <f t="shared" si="84"/>
        <v>0</v>
      </c>
      <c r="AA293" s="14">
        <f t="shared" si="85"/>
        <v>0</v>
      </c>
      <c r="AB293" s="15" t="str">
        <f t="shared" si="86"/>
        <v>Green</v>
      </c>
      <c r="AC293" s="15" t="str">
        <f t="shared" si="87"/>
        <v>Yellow</v>
      </c>
      <c r="AD293" s="15" t="str">
        <f t="shared" si="88"/>
        <v>Category 2</v>
      </c>
      <c r="AE293" s="17">
        <f t="shared" si="89"/>
        <v>0.16</v>
      </c>
      <c r="AF293" s="18">
        <f t="shared" si="90"/>
        <v>0.86363636399999999</v>
      </c>
      <c r="AG293" s="18">
        <f t="shared" si="91"/>
        <v>1</v>
      </c>
      <c r="AH293" s="18">
        <f t="shared" si="92"/>
        <v>21.826245260463153</v>
      </c>
      <c r="AI293" s="18">
        <f t="shared" si="93"/>
        <v>-0.26459072252227989</v>
      </c>
      <c r="AJ293" s="18">
        <f t="shared" si="94"/>
        <v>-2.4383454620591261</v>
      </c>
      <c r="AK293" s="14" t="s">
        <v>53</v>
      </c>
      <c r="AL293" s="14">
        <v>0</v>
      </c>
      <c r="AM293" s="18">
        <f t="shared" si="95"/>
        <v>-0.30636820489680061</v>
      </c>
      <c r="AN293" s="17">
        <f t="shared" si="96"/>
        <v>1.0110246134384282</v>
      </c>
      <c r="AO293" s="14" t="s">
        <v>114</v>
      </c>
      <c r="AP293" s="14" t="s">
        <v>55</v>
      </c>
      <c r="AQ293" s="14">
        <v>1</v>
      </c>
      <c r="AR293" s="14">
        <v>7</v>
      </c>
      <c r="AS293" s="14">
        <v>4</v>
      </c>
      <c r="AT293" s="14">
        <v>0</v>
      </c>
    </row>
    <row r="294" spans="1:46" x14ac:dyDescent="0.55000000000000004">
      <c r="A294" s="14" t="s">
        <v>56</v>
      </c>
      <c r="B294" s="14" t="s">
        <v>279</v>
      </c>
      <c r="C294" s="15" t="s">
        <v>78</v>
      </c>
      <c r="D294" s="16">
        <v>7</v>
      </c>
      <c r="E294" s="16" t="s">
        <v>649</v>
      </c>
      <c r="F294" s="14" t="s">
        <v>650</v>
      </c>
      <c r="G294" s="14">
        <v>11</v>
      </c>
      <c r="H294" s="14">
        <v>12</v>
      </c>
      <c r="I294" s="14">
        <v>0</v>
      </c>
      <c r="J294" s="14">
        <v>0</v>
      </c>
      <c r="K294" s="14">
        <f>H294-I294-J294</f>
        <v>12</v>
      </c>
      <c r="L294" s="17">
        <f t="shared" si="79"/>
        <v>1.0909090909090908</v>
      </c>
      <c r="M294" s="15">
        <v>0.94839151300000002</v>
      </c>
      <c r="N294" s="14">
        <f t="shared" si="80"/>
        <v>1</v>
      </c>
      <c r="O294" s="17">
        <v>0.76923076899999998</v>
      </c>
      <c r="P294" s="18">
        <f t="shared" si="81"/>
        <v>0.76923076899999998</v>
      </c>
      <c r="Q294" s="14">
        <v>0</v>
      </c>
      <c r="R294" s="14">
        <v>0</v>
      </c>
      <c r="S294" s="14">
        <v>0</v>
      </c>
      <c r="T294" s="18">
        <f t="shared" si="82"/>
        <v>0</v>
      </c>
      <c r="U294" s="14">
        <v>0</v>
      </c>
      <c r="V294" s="14">
        <v>0</v>
      </c>
      <c r="W294" s="14">
        <v>0</v>
      </c>
      <c r="X294" s="18">
        <v>0.44565167381551102</v>
      </c>
      <c r="Y294" s="17">
        <f t="shared" si="83"/>
        <v>1.120325372289499</v>
      </c>
      <c r="Z294" s="14">
        <f t="shared" si="84"/>
        <v>0</v>
      </c>
      <c r="AA294" s="14">
        <f t="shared" si="85"/>
        <v>0</v>
      </c>
      <c r="AB294" s="15" t="str">
        <f t="shared" si="86"/>
        <v>Yellow</v>
      </c>
      <c r="AC294" s="15" t="str">
        <f t="shared" si="87"/>
        <v>Yellow</v>
      </c>
      <c r="AD294" s="15" t="str">
        <f t="shared" si="88"/>
        <v>Category 1</v>
      </c>
      <c r="AE294" s="17">
        <f t="shared" si="89"/>
        <v>7.6923076923076927E-2</v>
      </c>
      <c r="AF294" s="18">
        <f t="shared" si="90"/>
        <v>0</v>
      </c>
      <c r="AG294" s="18">
        <f t="shared" si="91"/>
        <v>0</v>
      </c>
      <c r="AH294" s="18">
        <f t="shared" si="92"/>
        <v>10.003695744378945</v>
      </c>
      <c r="AI294" s="18">
        <f t="shared" si="93"/>
        <v>-1.323579095184489</v>
      </c>
      <c r="AJ294" s="18">
        <f t="shared" si="94"/>
        <v>-2.3198833508055441</v>
      </c>
      <c r="AK294" s="14" t="s">
        <v>53</v>
      </c>
      <c r="AL294" s="14">
        <v>0</v>
      </c>
      <c r="AM294" s="18">
        <f t="shared" si="95"/>
        <v>-1.7206528242560317</v>
      </c>
      <c r="AN294" s="17">
        <f t="shared" si="96"/>
        <v>1.120325372289499</v>
      </c>
      <c r="AO294" s="14" t="s">
        <v>60</v>
      </c>
      <c r="AP294" s="14" t="s">
        <v>55</v>
      </c>
      <c r="AQ294" s="14">
        <v>3</v>
      </c>
      <c r="AR294" s="14">
        <v>7</v>
      </c>
      <c r="AS294" s="14">
        <v>1</v>
      </c>
      <c r="AT294" s="14">
        <v>0</v>
      </c>
    </row>
    <row r="295" spans="1:46" x14ac:dyDescent="0.55000000000000004">
      <c r="A295" s="14" t="s">
        <v>56</v>
      </c>
      <c r="B295" s="14" t="s">
        <v>61</v>
      </c>
      <c r="C295" s="15" t="s">
        <v>50</v>
      </c>
      <c r="D295" s="16">
        <v>8</v>
      </c>
      <c r="E295" s="16" t="s">
        <v>651</v>
      </c>
      <c r="F295" s="14" t="s">
        <v>652</v>
      </c>
      <c r="G295" s="14">
        <v>22</v>
      </c>
      <c r="H295" s="14">
        <v>15</v>
      </c>
      <c r="I295" s="14">
        <v>0</v>
      </c>
      <c r="J295" s="14">
        <v>1</v>
      </c>
      <c r="K295" s="14">
        <f t="shared" si="97"/>
        <v>14</v>
      </c>
      <c r="L295" s="17">
        <f t="shared" si="79"/>
        <v>0.63636363636363635</v>
      </c>
      <c r="M295" s="15">
        <v>2.036960986</v>
      </c>
      <c r="N295" s="14">
        <f t="shared" si="80"/>
        <v>12</v>
      </c>
      <c r="O295" s="17">
        <v>0.65</v>
      </c>
      <c r="P295" s="18">
        <f t="shared" si="81"/>
        <v>7.8000000000000007</v>
      </c>
      <c r="Q295" s="14">
        <v>2</v>
      </c>
      <c r="R295" s="14">
        <v>0</v>
      </c>
      <c r="S295" s="14">
        <v>0</v>
      </c>
      <c r="T295" s="18">
        <f t="shared" si="82"/>
        <v>1.3</v>
      </c>
      <c r="U295" s="14">
        <v>0</v>
      </c>
      <c r="V295" s="14">
        <v>0</v>
      </c>
      <c r="W295" s="14">
        <v>0</v>
      </c>
      <c r="X295" s="18">
        <v>2.0885015036822798</v>
      </c>
      <c r="Y295" s="17">
        <f t="shared" si="83"/>
        <v>0.95506811346898735</v>
      </c>
      <c r="Z295" s="14">
        <f t="shared" si="84"/>
        <v>0</v>
      </c>
      <c r="AA295" s="14">
        <f t="shared" si="85"/>
        <v>2</v>
      </c>
      <c r="AB295" s="15" t="str">
        <f t="shared" si="86"/>
        <v>Red</v>
      </c>
      <c r="AC295" s="15" t="str">
        <f t="shared" si="87"/>
        <v>Yellow</v>
      </c>
      <c r="AD295" s="15" t="str">
        <f t="shared" si="88"/>
        <v>None</v>
      </c>
      <c r="AE295" s="17">
        <f t="shared" si="89"/>
        <v>0.46153846153846156</v>
      </c>
      <c r="AF295" s="18">
        <f t="shared" si="90"/>
        <v>1.3</v>
      </c>
      <c r="AG295" s="18">
        <f t="shared" si="91"/>
        <v>0</v>
      </c>
      <c r="AH295" s="18">
        <f t="shared" si="92"/>
        <v>20.007391488757889</v>
      </c>
      <c r="AI295" s="18">
        <f t="shared" si="93"/>
        <v>0.98850150368227907</v>
      </c>
      <c r="AJ295" s="18">
        <f t="shared" si="94"/>
        <v>-1.0041070075598313</v>
      </c>
      <c r="AK295" s="14" t="s">
        <v>53</v>
      </c>
      <c r="AL295" s="14">
        <v>0</v>
      </c>
      <c r="AM295" s="18">
        <f t="shared" si="95"/>
        <v>1.5207715441265832</v>
      </c>
      <c r="AN295" s="17">
        <f t="shared" si="96"/>
        <v>0.95506811346898735</v>
      </c>
      <c r="AO295" s="14" t="s">
        <v>64</v>
      </c>
      <c r="AP295" s="14" t="s">
        <v>55</v>
      </c>
      <c r="AQ295" s="14">
        <v>0</v>
      </c>
      <c r="AR295" s="14">
        <v>2</v>
      </c>
      <c r="AS295" s="14">
        <v>12</v>
      </c>
      <c r="AT295" s="14">
        <v>0</v>
      </c>
    </row>
    <row r="296" spans="1:46" x14ac:dyDescent="0.55000000000000004">
      <c r="A296" s="14" t="s">
        <v>70</v>
      </c>
      <c r="B296" s="14" t="s">
        <v>92</v>
      </c>
      <c r="C296" s="15" t="s">
        <v>78</v>
      </c>
      <c r="D296" s="16">
        <v>4</v>
      </c>
      <c r="E296" s="16" t="s">
        <v>653</v>
      </c>
      <c r="F296" s="14" t="s">
        <v>654</v>
      </c>
      <c r="G296" s="14">
        <v>15</v>
      </c>
      <c r="H296" s="14">
        <v>15</v>
      </c>
      <c r="I296" s="14">
        <v>0</v>
      </c>
      <c r="J296" s="14">
        <v>0</v>
      </c>
      <c r="K296" s="14">
        <f>H296-I296-J296</f>
        <v>15</v>
      </c>
      <c r="L296" s="17">
        <f t="shared" si="79"/>
        <v>1</v>
      </c>
      <c r="M296" s="15">
        <v>0.440565822</v>
      </c>
      <c r="N296" s="14">
        <f t="shared" si="80"/>
        <v>0</v>
      </c>
      <c r="O296" s="17">
        <v>1</v>
      </c>
      <c r="P296" s="18">
        <f t="shared" si="81"/>
        <v>0</v>
      </c>
      <c r="Q296" s="14">
        <v>1</v>
      </c>
      <c r="R296" s="14">
        <v>0</v>
      </c>
      <c r="S296" s="14">
        <v>1</v>
      </c>
      <c r="T296" s="18">
        <f t="shared" si="82"/>
        <v>2</v>
      </c>
      <c r="U296" s="14">
        <v>2</v>
      </c>
      <c r="V296" s="14">
        <v>0</v>
      </c>
      <c r="W296" s="14">
        <v>1</v>
      </c>
      <c r="X296" s="18">
        <v>0.27013165332816602</v>
      </c>
      <c r="Y296" s="17">
        <f t="shared" si="83"/>
        <v>0.91532455644478894</v>
      </c>
      <c r="Z296" s="14">
        <f t="shared" si="84"/>
        <v>0</v>
      </c>
      <c r="AA296" s="14">
        <f t="shared" si="85"/>
        <v>2</v>
      </c>
      <c r="AB296" s="15" t="str">
        <f t="shared" si="86"/>
        <v>Yellow</v>
      </c>
      <c r="AC296" s="15" t="str">
        <f t="shared" si="87"/>
        <v>Yellow</v>
      </c>
      <c r="AD296" s="15" t="str">
        <f t="shared" si="88"/>
        <v>Category 1</v>
      </c>
      <c r="AE296" s="17">
        <f t="shared" si="89"/>
        <v>0</v>
      </c>
      <c r="AF296" s="18">
        <f t="shared" si="90"/>
        <v>1</v>
      </c>
      <c r="AG296" s="18">
        <f t="shared" si="91"/>
        <v>3</v>
      </c>
      <c r="AH296" s="18">
        <f t="shared" si="92"/>
        <v>13.641403287789469</v>
      </c>
      <c r="AI296" s="18">
        <f t="shared" si="93"/>
        <v>1.2701316533281659</v>
      </c>
      <c r="AJ296" s="18">
        <f t="shared" si="94"/>
        <v>-8.8465058882364889E-2</v>
      </c>
      <c r="AK296" s="14" t="s">
        <v>53</v>
      </c>
      <c r="AL296" s="14">
        <v>0</v>
      </c>
      <c r="AM296" s="18">
        <f t="shared" si="95"/>
        <v>1.2701316533281659</v>
      </c>
      <c r="AN296" s="17">
        <f t="shared" si="96"/>
        <v>0.91532455644478894</v>
      </c>
      <c r="AO296" s="14" t="s">
        <v>117</v>
      </c>
      <c r="AP296" s="14" t="s">
        <v>55</v>
      </c>
      <c r="AQ296" s="14">
        <v>1</v>
      </c>
      <c r="AR296" s="14">
        <v>7</v>
      </c>
      <c r="AS296" s="14">
        <v>0</v>
      </c>
      <c r="AT296" s="14">
        <v>0</v>
      </c>
    </row>
    <row r="297" spans="1:46" x14ac:dyDescent="0.55000000000000004">
      <c r="A297" s="14" t="s">
        <v>70</v>
      </c>
      <c r="B297" s="14" t="s">
        <v>92</v>
      </c>
      <c r="C297" s="15" t="s">
        <v>66</v>
      </c>
      <c r="D297" s="16">
        <v>5</v>
      </c>
      <c r="E297" s="16" t="s">
        <v>655</v>
      </c>
      <c r="F297" s="14" t="s">
        <v>656</v>
      </c>
      <c r="G297" s="14">
        <v>19</v>
      </c>
      <c r="H297" s="14">
        <v>16</v>
      </c>
      <c r="I297" s="14">
        <v>0</v>
      </c>
      <c r="J297" s="14">
        <v>0</v>
      </c>
      <c r="K297" s="14">
        <f t="shared" si="97"/>
        <v>16</v>
      </c>
      <c r="L297" s="17">
        <f t="shared" si="79"/>
        <v>0.84210526315789469</v>
      </c>
      <c r="M297" s="15">
        <v>1.279032626</v>
      </c>
      <c r="N297" s="14">
        <f t="shared" si="80"/>
        <v>8</v>
      </c>
      <c r="O297" s="17">
        <v>0.81818181800000001</v>
      </c>
      <c r="P297" s="18">
        <f t="shared" si="81"/>
        <v>6.545454544</v>
      </c>
      <c r="Q297" s="14">
        <v>1</v>
      </c>
      <c r="R297" s="14">
        <v>0</v>
      </c>
      <c r="S297" s="14">
        <v>0</v>
      </c>
      <c r="T297" s="18">
        <f t="shared" si="82"/>
        <v>0.81818181800000001</v>
      </c>
      <c r="U297" s="14">
        <v>3</v>
      </c>
      <c r="V297" s="14">
        <v>0</v>
      </c>
      <c r="W297" s="14">
        <v>0</v>
      </c>
      <c r="X297" s="18">
        <v>1.37041526969261</v>
      </c>
      <c r="Y297" s="17">
        <f t="shared" si="83"/>
        <v>0.99964321538459944</v>
      </c>
      <c r="Z297" s="14">
        <f t="shared" si="84"/>
        <v>0</v>
      </c>
      <c r="AA297" s="14">
        <f t="shared" si="85"/>
        <v>1</v>
      </c>
      <c r="AB297" s="15" t="str">
        <f t="shared" si="86"/>
        <v>Green</v>
      </c>
      <c r="AC297" s="15" t="str">
        <f t="shared" si="87"/>
        <v>Yellow</v>
      </c>
      <c r="AD297" s="15" t="str">
        <f t="shared" si="88"/>
        <v>None</v>
      </c>
      <c r="AE297" s="17">
        <f t="shared" si="89"/>
        <v>0.33333333333333331</v>
      </c>
      <c r="AF297" s="18">
        <f t="shared" si="90"/>
        <v>0.81818181800000001</v>
      </c>
      <c r="AG297" s="18">
        <f t="shared" si="91"/>
        <v>3</v>
      </c>
      <c r="AH297" s="18">
        <f t="shared" si="92"/>
        <v>17.279110831199993</v>
      </c>
      <c r="AI297" s="18">
        <f t="shared" si="93"/>
        <v>6.7789076926096925E-3</v>
      </c>
      <c r="AJ297" s="18">
        <f t="shared" si="94"/>
        <v>-1.7141102611073968</v>
      </c>
      <c r="AK297" s="14" t="s">
        <v>53</v>
      </c>
      <c r="AL297" s="14">
        <v>0</v>
      </c>
      <c r="AM297" s="18">
        <f t="shared" si="95"/>
        <v>8.2853316261419195E-3</v>
      </c>
      <c r="AN297" s="17">
        <f t="shared" si="96"/>
        <v>0.99964321538459944</v>
      </c>
      <c r="AO297" s="14" t="s">
        <v>117</v>
      </c>
      <c r="AP297" s="14" t="s">
        <v>55</v>
      </c>
      <c r="AQ297" s="14">
        <v>0</v>
      </c>
      <c r="AR297" s="14">
        <v>3</v>
      </c>
      <c r="AS297" s="14">
        <v>8</v>
      </c>
      <c r="AT297" s="14">
        <v>0</v>
      </c>
    </row>
    <row r="298" spans="1:46" x14ac:dyDescent="0.55000000000000004">
      <c r="A298" s="14" t="s">
        <v>48</v>
      </c>
      <c r="B298" s="14" t="s">
        <v>75</v>
      </c>
      <c r="C298" s="15" t="s">
        <v>657</v>
      </c>
      <c r="D298" s="16">
        <v>10</v>
      </c>
      <c r="E298" s="16" t="s">
        <v>658</v>
      </c>
      <c r="F298" s="14" t="s">
        <v>659</v>
      </c>
      <c r="G298" s="14">
        <v>200</v>
      </c>
      <c r="H298" s="14">
        <v>148</v>
      </c>
      <c r="I298" s="14">
        <v>4</v>
      </c>
      <c r="J298" s="14">
        <v>0</v>
      </c>
      <c r="K298" s="14">
        <f t="shared" si="97"/>
        <v>144</v>
      </c>
      <c r="L298" s="17">
        <f t="shared" si="79"/>
        <v>0.72</v>
      </c>
      <c r="M298" s="15">
        <v>2.2346240339999999</v>
      </c>
      <c r="N298" s="14">
        <f t="shared" si="80"/>
        <v>65</v>
      </c>
      <c r="O298" s="17">
        <v>0.8</v>
      </c>
      <c r="P298" s="18">
        <f t="shared" si="81"/>
        <v>52</v>
      </c>
      <c r="Q298" s="14">
        <v>0</v>
      </c>
      <c r="R298" s="14">
        <v>0</v>
      </c>
      <c r="S298" s="14">
        <v>4</v>
      </c>
      <c r="T298" s="18">
        <f t="shared" si="82"/>
        <v>4</v>
      </c>
      <c r="U298" s="14">
        <v>0</v>
      </c>
      <c r="V298" s="14">
        <v>0</v>
      </c>
      <c r="W298" s="14">
        <v>0</v>
      </c>
      <c r="X298" s="18">
        <v>24.9419027393789</v>
      </c>
      <c r="Y298" s="17">
        <f t="shared" si="83"/>
        <v>0.87529048630310557</v>
      </c>
      <c r="Z298" s="14">
        <f t="shared" si="84"/>
        <v>9</v>
      </c>
      <c r="AA298" s="14">
        <f t="shared" si="85"/>
        <v>32</v>
      </c>
      <c r="AB298" s="15" t="str">
        <f t="shared" si="86"/>
        <v>Red</v>
      </c>
      <c r="AC298" s="15" t="str">
        <f t="shared" si="87"/>
        <v>Green</v>
      </c>
      <c r="AD298" s="15" t="str">
        <f t="shared" si="88"/>
        <v>None</v>
      </c>
      <c r="AE298" s="17">
        <f t="shared" si="89"/>
        <v>0.31100478468899523</v>
      </c>
      <c r="AF298" s="18">
        <f t="shared" si="90"/>
        <v>0</v>
      </c>
      <c r="AG298" s="18">
        <f t="shared" si="91"/>
        <v>0</v>
      </c>
      <c r="AH298" s="18">
        <f t="shared" si="92"/>
        <v>181.88537717052625</v>
      </c>
      <c r="AI298" s="18">
        <f t="shared" si="93"/>
        <v>24.9419027393789</v>
      </c>
      <c r="AJ298" s="18">
        <f t="shared" si="94"/>
        <v>6.8272799099051547</v>
      </c>
      <c r="AK298" s="14" t="s">
        <v>660</v>
      </c>
      <c r="AL298" s="14">
        <v>0</v>
      </c>
      <c r="AM298" s="18">
        <f t="shared" si="95"/>
        <v>31.177378424223622</v>
      </c>
      <c r="AN298" s="17">
        <f t="shared" si="96"/>
        <v>0.87529048630310557</v>
      </c>
      <c r="AO298" s="14" t="s">
        <v>74</v>
      </c>
      <c r="AP298" s="14" t="s">
        <v>55</v>
      </c>
      <c r="AQ298" s="14">
        <v>0</v>
      </c>
      <c r="AR298" s="14">
        <v>8</v>
      </c>
      <c r="AS298" s="14">
        <v>65</v>
      </c>
      <c r="AT298" s="14">
        <v>0</v>
      </c>
    </row>
    <row r="299" spans="1:46" x14ac:dyDescent="0.55000000000000004">
      <c r="A299" s="14" t="s">
        <v>48</v>
      </c>
      <c r="B299" s="14" t="s">
        <v>49</v>
      </c>
      <c r="C299" s="15" t="s">
        <v>657</v>
      </c>
      <c r="D299" s="16">
        <v>10</v>
      </c>
      <c r="E299" s="16" t="s">
        <v>661</v>
      </c>
      <c r="F299" s="14" t="s">
        <v>662</v>
      </c>
      <c r="G299" s="14">
        <v>98</v>
      </c>
      <c r="H299" s="14">
        <v>89</v>
      </c>
      <c r="I299" s="14">
        <v>4</v>
      </c>
      <c r="J299" s="14">
        <v>0</v>
      </c>
      <c r="K299" s="14">
        <f>H299-I299-J299</f>
        <v>85</v>
      </c>
      <c r="L299" s="17">
        <f t="shared" si="79"/>
        <v>0.86734693877551017</v>
      </c>
      <c r="M299" s="15">
        <v>2.617949028</v>
      </c>
      <c r="N299" s="14">
        <f t="shared" si="80"/>
        <v>26</v>
      </c>
      <c r="O299" s="17">
        <v>0.79069767400000002</v>
      </c>
      <c r="P299" s="18">
        <f t="shared" si="81"/>
        <v>20.558139524000001</v>
      </c>
      <c r="Q299" s="14">
        <v>0</v>
      </c>
      <c r="R299" s="14">
        <v>0</v>
      </c>
      <c r="S299" s="14">
        <v>2</v>
      </c>
      <c r="T299" s="18">
        <f t="shared" si="82"/>
        <v>2</v>
      </c>
      <c r="U299" s="14">
        <v>1</v>
      </c>
      <c r="V299" s="14">
        <v>0</v>
      </c>
      <c r="W299" s="14">
        <v>0</v>
      </c>
      <c r="X299" s="18">
        <v>14.987391368754</v>
      </c>
      <c r="Y299" s="17">
        <f t="shared" si="83"/>
        <v>0.93439538933924482</v>
      </c>
      <c r="Z299" s="14">
        <f t="shared" si="84"/>
        <v>0</v>
      </c>
      <c r="AA299" s="14">
        <f t="shared" si="85"/>
        <v>9</v>
      </c>
      <c r="AB299" s="15" t="str">
        <f t="shared" si="86"/>
        <v>Green</v>
      </c>
      <c r="AC299" s="15" t="str">
        <f t="shared" si="87"/>
        <v>Yellow</v>
      </c>
      <c r="AD299" s="15" t="str">
        <f t="shared" si="88"/>
        <v>Category 2</v>
      </c>
      <c r="AE299" s="17">
        <f t="shared" si="89"/>
        <v>0.23423423423423423</v>
      </c>
      <c r="AF299" s="18">
        <f t="shared" si="90"/>
        <v>0</v>
      </c>
      <c r="AG299" s="18">
        <f t="shared" si="91"/>
        <v>1</v>
      </c>
      <c r="AH299" s="18">
        <f t="shared" si="92"/>
        <v>89.123834813557863</v>
      </c>
      <c r="AI299" s="18">
        <f t="shared" si="93"/>
        <v>6.429251844753999</v>
      </c>
      <c r="AJ299" s="18">
        <f t="shared" si="94"/>
        <v>-2.4469133416881377</v>
      </c>
      <c r="AK299" s="14" t="s">
        <v>660</v>
      </c>
      <c r="AL299" s="14">
        <v>0</v>
      </c>
      <c r="AM299" s="18">
        <f t="shared" si="95"/>
        <v>8.131112631493588</v>
      </c>
      <c r="AN299" s="17">
        <f t="shared" si="96"/>
        <v>0.93439538933924482</v>
      </c>
      <c r="AO299" s="14" t="s">
        <v>54</v>
      </c>
      <c r="AP299" s="14" t="s">
        <v>55</v>
      </c>
      <c r="AQ299" s="14">
        <v>2</v>
      </c>
      <c r="AR299" s="14">
        <v>8</v>
      </c>
      <c r="AS299" s="14">
        <v>26</v>
      </c>
      <c r="AT299" s="14">
        <v>0</v>
      </c>
    </row>
    <row r="300" spans="1:46" x14ac:dyDescent="0.55000000000000004">
      <c r="A300" s="14" t="s">
        <v>70</v>
      </c>
      <c r="B300" s="14" t="s">
        <v>118</v>
      </c>
      <c r="C300" s="15" t="s">
        <v>657</v>
      </c>
      <c r="D300" s="16">
        <v>12</v>
      </c>
      <c r="E300" s="16" t="s">
        <v>663</v>
      </c>
      <c r="F300" s="14" t="s">
        <v>664</v>
      </c>
      <c r="G300" s="14">
        <v>321</v>
      </c>
      <c r="H300" s="14">
        <v>268</v>
      </c>
      <c r="I300" s="14">
        <v>1</v>
      </c>
      <c r="J300" s="14">
        <v>0</v>
      </c>
      <c r="K300" s="14">
        <f t="shared" si="97"/>
        <v>267</v>
      </c>
      <c r="L300" s="17">
        <f t="shared" si="79"/>
        <v>0.83177570093457942</v>
      </c>
      <c r="M300" s="15">
        <v>2.5262922950000002</v>
      </c>
      <c r="N300" s="14">
        <f t="shared" si="80"/>
        <v>103</v>
      </c>
      <c r="O300" s="17">
        <v>0.876190476</v>
      </c>
      <c r="P300" s="18">
        <f t="shared" si="81"/>
        <v>90.247619028000003</v>
      </c>
      <c r="Q300" s="14">
        <v>0</v>
      </c>
      <c r="R300" s="14">
        <v>0</v>
      </c>
      <c r="S300" s="14">
        <v>1</v>
      </c>
      <c r="T300" s="18">
        <f t="shared" si="82"/>
        <v>1</v>
      </c>
      <c r="U300" s="14">
        <v>3</v>
      </c>
      <c r="V300" s="14">
        <v>0</v>
      </c>
      <c r="W300" s="14">
        <v>0</v>
      </c>
      <c r="X300" s="18">
        <v>64.814223856232303</v>
      </c>
      <c r="Y300" s="17">
        <f t="shared" si="83"/>
        <v>0.90477693199927645</v>
      </c>
      <c r="Z300" s="14">
        <f t="shared" si="84"/>
        <v>2</v>
      </c>
      <c r="AA300" s="14">
        <f t="shared" si="85"/>
        <v>35</v>
      </c>
      <c r="AB300" s="15" t="str">
        <f t="shared" si="86"/>
        <v>Green</v>
      </c>
      <c r="AC300" s="15" t="str">
        <f t="shared" si="87"/>
        <v>Yellow</v>
      </c>
      <c r="AD300" s="15" t="str">
        <f t="shared" si="88"/>
        <v>None</v>
      </c>
      <c r="AE300" s="17">
        <f t="shared" si="89"/>
        <v>0.27837837837837837</v>
      </c>
      <c r="AF300" s="18">
        <f t="shared" si="90"/>
        <v>0</v>
      </c>
      <c r="AG300" s="18">
        <f t="shared" si="91"/>
        <v>3</v>
      </c>
      <c r="AH300" s="18">
        <f t="shared" si="92"/>
        <v>291.92603035869467</v>
      </c>
      <c r="AI300" s="18">
        <f t="shared" si="93"/>
        <v>30.5666048282323</v>
      </c>
      <c r="AJ300" s="18">
        <f t="shared" si="94"/>
        <v>1.4926351869269752</v>
      </c>
      <c r="AK300" s="14" t="s">
        <v>660</v>
      </c>
      <c r="AL300" s="14">
        <v>0</v>
      </c>
      <c r="AM300" s="18">
        <f t="shared" si="95"/>
        <v>34.885798996327253</v>
      </c>
      <c r="AN300" s="17">
        <f t="shared" si="96"/>
        <v>0.90477693199927645</v>
      </c>
      <c r="AO300" s="14" t="s">
        <v>117</v>
      </c>
      <c r="AP300" s="14" t="s">
        <v>55</v>
      </c>
      <c r="AQ300" s="14">
        <v>0</v>
      </c>
      <c r="AR300" s="14">
        <v>8</v>
      </c>
      <c r="AS300" s="14">
        <v>103</v>
      </c>
      <c r="AT300" s="14">
        <v>0</v>
      </c>
    </row>
    <row r="301" spans="1:46" x14ac:dyDescent="0.55000000000000004">
      <c r="A301" s="14" t="s">
        <v>56</v>
      </c>
      <c r="B301" s="14" t="s">
        <v>61</v>
      </c>
      <c r="C301" s="15" t="s">
        <v>657</v>
      </c>
      <c r="D301" s="16">
        <v>11</v>
      </c>
      <c r="E301" s="16" t="s">
        <v>665</v>
      </c>
      <c r="F301" s="14" t="s">
        <v>666</v>
      </c>
      <c r="G301" s="14">
        <v>203</v>
      </c>
      <c r="H301" s="14">
        <v>176</v>
      </c>
      <c r="I301" s="14">
        <v>8</v>
      </c>
      <c r="J301" s="14">
        <v>0</v>
      </c>
      <c r="K301" s="14">
        <f t="shared" si="97"/>
        <v>168</v>
      </c>
      <c r="L301" s="17">
        <f t="shared" si="79"/>
        <v>0.82758620689655171</v>
      </c>
      <c r="M301" s="15">
        <v>2.466295101</v>
      </c>
      <c r="N301" s="14">
        <f t="shared" si="80"/>
        <v>57</v>
      </c>
      <c r="O301" s="17">
        <v>0.83333333300000001</v>
      </c>
      <c r="P301" s="18">
        <f t="shared" si="81"/>
        <v>47.499999981000002</v>
      </c>
      <c r="Q301" s="14">
        <v>0</v>
      </c>
      <c r="R301" s="14">
        <v>1</v>
      </c>
      <c r="S301" s="14">
        <v>9</v>
      </c>
      <c r="T301" s="18">
        <f t="shared" si="82"/>
        <v>9.8333333330000006</v>
      </c>
      <c r="U301" s="14">
        <v>0</v>
      </c>
      <c r="V301" s="14">
        <v>0</v>
      </c>
      <c r="W301" s="14">
        <v>1</v>
      </c>
      <c r="X301" s="18">
        <v>36.774860540688501</v>
      </c>
      <c r="Y301" s="17">
        <f t="shared" si="83"/>
        <v>0.92393336341532761</v>
      </c>
      <c r="Z301" s="14">
        <f t="shared" si="84"/>
        <v>0</v>
      </c>
      <c r="AA301" s="14">
        <f t="shared" si="85"/>
        <v>19</v>
      </c>
      <c r="AB301" s="15" t="str">
        <f t="shared" si="86"/>
        <v>Green</v>
      </c>
      <c r="AC301" s="15" t="str">
        <f t="shared" si="87"/>
        <v>Yellow</v>
      </c>
      <c r="AD301" s="15" t="str">
        <f t="shared" si="88"/>
        <v>None</v>
      </c>
      <c r="AE301" s="17">
        <f t="shared" si="89"/>
        <v>0.25333333333333335</v>
      </c>
      <c r="AF301" s="18">
        <f t="shared" si="90"/>
        <v>0.83333333300000001</v>
      </c>
      <c r="AG301" s="18">
        <f t="shared" si="91"/>
        <v>1</v>
      </c>
      <c r="AH301" s="18">
        <f t="shared" si="92"/>
        <v>184.61365782808414</v>
      </c>
      <c r="AI301" s="18">
        <f t="shared" si="93"/>
        <v>15.4415272266885</v>
      </c>
      <c r="AJ301" s="18">
        <f t="shared" si="94"/>
        <v>-2.9448149452273569</v>
      </c>
      <c r="AK301" s="14" t="s">
        <v>660</v>
      </c>
      <c r="AL301" s="14">
        <v>0</v>
      </c>
      <c r="AM301" s="18">
        <f t="shared" si="95"/>
        <v>18.529832679438133</v>
      </c>
      <c r="AN301" s="17">
        <f t="shared" si="96"/>
        <v>0.92393336341532761</v>
      </c>
      <c r="AO301" s="14" t="s">
        <v>64</v>
      </c>
      <c r="AP301" s="14" t="s">
        <v>55</v>
      </c>
      <c r="AQ301" s="14">
        <v>0</v>
      </c>
      <c r="AR301" s="14">
        <v>8</v>
      </c>
      <c r="AS301" s="14">
        <v>57</v>
      </c>
      <c r="AT301" s="14">
        <v>0</v>
      </c>
    </row>
    <row r="302" spans="1:46" x14ac:dyDescent="0.55000000000000004">
      <c r="A302" s="14" t="s">
        <v>56</v>
      </c>
      <c r="B302" s="14" t="s">
        <v>83</v>
      </c>
      <c r="C302" s="15" t="s">
        <v>657</v>
      </c>
      <c r="D302" s="16">
        <v>12</v>
      </c>
      <c r="E302" s="16" t="s">
        <v>667</v>
      </c>
      <c r="F302" s="14" t="s">
        <v>668</v>
      </c>
      <c r="G302" s="14">
        <v>305</v>
      </c>
      <c r="H302" s="14">
        <v>252</v>
      </c>
      <c r="I302" s="14">
        <v>3</v>
      </c>
      <c r="J302" s="14">
        <v>1</v>
      </c>
      <c r="K302" s="14">
        <f t="shared" si="97"/>
        <v>248</v>
      </c>
      <c r="L302" s="17">
        <f t="shared" si="79"/>
        <v>0.81311475409836065</v>
      </c>
      <c r="M302" s="15">
        <v>2.465978453</v>
      </c>
      <c r="N302" s="14">
        <f t="shared" si="80"/>
        <v>98</v>
      </c>
      <c r="O302" s="17">
        <v>0.695238095</v>
      </c>
      <c r="P302" s="18">
        <f t="shared" si="81"/>
        <v>68.133333309999998</v>
      </c>
      <c r="Q302" s="14">
        <v>0</v>
      </c>
      <c r="R302" s="14">
        <v>0</v>
      </c>
      <c r="S302" s="14">
        <v>3</v>
      </c>
      <c r="T302" s="18">
        <f t="shared" si="82"/>
        <v>3</v>
      </c>
      <c r="U302" s="14">
        <v>0</v>
      </c>
      <c r="V302" s="14">
        <v>0</v>
      </c>
      <c r="W302" s="14">
        <v>0</v>
      </c>
      <c r="X302" s="18">
        <v>42.874486460050697</v>
      </c>
      <c r="Y302" s="17">
        <f t="shared" si="83"/>
        <v>0.9057667109834403</v>
      </c>
      <c r="Z302" s="14">
        <f t="shared" si="84"/>
        <v>2</v>
      </c>
      <c r="AA302" s="14">
        <f t="shared" si="85"/>
        <v>42</v>
      </c>
      <c r="AB302" s="15" t="str">
        <f t="shared" si="86"/>
        <v>Green</v>
      </c>
      <c r="AC302" s="15" t="str">
        <f t="shared" si="87"/>
        <v>Yellow</v>
      </c>
      <c r="AD302" s="15" t="str">
        <f t="shared" si="88"/>
        <v>None</v>
      </c>
      <c r="AE302" s="17">
        <f t="shared" si="89"/>
        <v>0.2832369942196532</v>
      </c>
      <c r="AF302" s="18">
        <f t="shared" si="90"/>
        <v>0</v>
      </c>
      <c r="AG302" s="18">
        <f t="shared" si="91"/>
        <v>0</v>
      </c>
      <c r="AH302" s="18">
        <f t="shared" si="92"/>
        <v>277.37520018505256</v>
      </c>
      <c r="AI302" s="18">
        <f t="shared" si="93"/>
        <v>28.7411531500507</v>
      </c>
      <c r="AJ302" s="18">
        <f t="shared" si="94"/>
        <v>1.1163533351032626</v>
      </c>
      <c r="AK302" s="14" t="s">
        <v>660</v>
      </c>
      <c r="AL302" s="14">
        <v>0</v>
      </c>
      <c r="AM302" s="18">
        <f t="shared" si="95"/>
        <v>41.340014819024987</v>
      </c>
      <c r="AN302" s="17">
        <f t="shared" si="96"/>
        <v>0.9057667109834403</v>
      </c>
      <c r="AO302" s="14" t="s">
        <v>69</v>
      </c>
      <c r="AP302" s="14" t="s">
        <v>55</v>
      </c>
      <c r="AQ302" s="14">
        <v>0</v>
      </c>
      <c r="AR302" s="14">
        <v>8</v>
      </c>
      <c r="AS302" s="14">
        <v>98</v>
      </c>
      <c r="AT302" s="14">
        <v>0</v>
      </c>
    </row>
    <row r="303" spans="1:46" x14ac:dyDescent="0.55000000000000004">
      <c r="A303" s="14" t="s">
        <v>48</v>
      </c>
      <c r="B303" s="14" t="s">
        <v>107</v>
      </c>
      <c r="C303" s="15" t="s">
        <v>657</v>
      </c>
      <c r="D303" s="16">
        <v>10</v>
      </c>
      <c r="E303" s="16" t="s">
        <v>669</v>
      </c>
      <c r="F303" s="14" t="s">
        <v>670</v>
      </c>
      <c r="G303" s="14">
        <v>258</v>
      </c>
      <c r="H303" s="14">
        <v>228</v>
      </c>
      <c r="I303" s="14">
        <v>6</v>
      </c>
      <c r="J303" s="14">
        <v>0</v>
      </c>
      <c r="K303" s="14">
        <f>H303-I303-J303</f>
        <v>222</v>
      </c>
      <c r="L303" s="17">
        <f t="shared" si="79"/>
        <v>0.86046511627906974</v>
      </c>
      <c r="M303" s="15">
        <v>2.0143799960000002</v>
      </c>
      <c r="N303" s="14">
        <f t="shared" si="80"/>
        <v>42</v>
      </c>
      <c r="O303" s="17">
        <v>0.89344262299999999</v>
      </c>
      <c r="P303" s="18">
        <f t="shared" si="81"/>
        <v>37.524590166000003</v>
      </c>
      <c r="Q303" s="14">
        <v>0</v>
      </c>
      <c r="R303" s="14">
        <v>0</v>
      </c>
      <c r="S303" s="14">
        <v>7</v>
      </c>
      <c r="T303" s="18">
        <f t="shared" si="82"/>
        <v>7</v>
      </c>
      <c r="U303" s="14">
        <v>2</v>
      </c>
      <c r="V303" s="14">
        <v>0</v>
      </c>
      <c r="W303" s="14">
        <v>1</v>
      </c>
      <c r="X303" s="18">
        <v>25.228309097778599</v>
      </c>
      <c r="Y303" s="17">
        <f t="shared" si="83"/>
        <v>0.92362899638845497</v>
      </c>
      <c r="Z303" s="14">
        <f t="shared" si="84"/>
        <v>0</v>
      </c>
      <c r="AA303" s="14">
        <f t="shared" si="85"/>
        <v>23</v>
      </c>
      <c r="AB303" s="15" t="str">
        <f t="shared" si="86"/>
        <v>Green</v>
      </c>
      <c r="AC303" s="15" t="str">
        <f t="shared" si="87"/>
        <v>Yellow</v>
      </c>
      <c r="AD303" s="15" t="str">
        <f t="shared" si="88"/>
        <v>Category 2</v>
      </c>
      <c r="AE303" s="17">
        <f t="shared" si="89"/>
        <v>0.15909090909090909</v>
      </c>
      <c r="AF303" s="18">
        <f t="shared" si="90"/>
        <v>0</v>
      </c>
      <c r="AG303" s="18">
        <f t="shared" si="91"/>
        <v>3</v>
      </c>
      <c r="AH303" s="18">
        <f t="shared" si="92"/>
        <v>234.63213654997887</v>
      </c>
      <c r="AI303" s="18">
        <f t="shared" si="93"/>
        <v>19.703718931778596</v>
      </c>
      <c r="AJ303" s="18">
        <f t="shared" si="94"/>
        <v>-3.6641445182425372</v>
      </c>
      <c r="AK303" s="14" t="s">
        <v>660</v>
      </c>
      <c r="AL303" s="14">
        <v>0</v>
      </c>
      <c r="AM303" s="18">
        <f t="shared" si="95"/>
        <v>22.053703757290517</v>
      </c>
      <c r="AN303" s="17">
        <f t="shared" si="96"/>
        <v>0.92362899638845497</v>
      </c>
      <c r="AO303" s="14" t="s">
        <v>110</v>
      </c>
      <c r="AP303" s="14" t="s">
        <v>55</v>
      </c>
      <c r="AQ303" s="14">
        <v>3</v>
      </c>
      <c r="AR303" s="14">
        <v>8</v>
      </c>
      <c r="AS303" s="14">
        <v>42</v>
      </c>
      <c r="AT303" s="14">
        <v>0</v>
      </c>
    </row>
    <row r="304" spans="1:46" x14ac:dyDescent="0.55000000000000004">
      <c r="A304" s="14" t="s">
        <v>70</v>
      </c>
      <c r="B304" s="14" t="s">
        <v>71</v>
      </c>
      <c r="C304" s="15" t="s">
        <v>657</v>
      </c>
      <c r="D304" s="16">
        <v>12</v>
      </c>
      <c r="E304" s="16" t="s">
        <v>671</v>
      </c>
      <c r="F304" s="14" t="s">
        <v>672</v>
      </c>
      <c r="G304" s="14">
        <v>290</v>
      </c>
      <c r="H304" s="14">
        <v>250</v>
      </c>
      <c r="I304" s="14">
        <v>10</v>
      </c>
      <c r="J304" s="14">
        <v>0</v>
      </c>
      <c r="K304" s="14">
        <f t="shared" si="97"/>
        <v>240</v>
      </c>
      <c r="L304" s="17">
        <f t="shared" si="79"/>
        <v>0.82758620689655171</v>
      </c>
      <c r="M304" s="15">
        <v>2.3639313510000002</v>
      </c>
      <c r="N304" s="14">
        <f t="shared" si="80"/>
        <v>79</v>
      </c>
      <c r="O304" s="17">
        <v>0.79411764699999998</v>
      </c>
      <c r="P304" s="18">
        <f t="shared" si="81"/>
        <v>62.735294113000002</v>
      </c>
      <c r="Q304" s="14">
        <v>0</v>
      </c>
      <c r="R304" s="14">
        <v>1</v>
      </c>
      <c r="S304" s="14">
        <v>11</v>
      </c>
      <c r="T304" s="18">
        <f t="shared" si="82"/>
        <v>11.794117647</v>
      </c>
      <c r="U304" s="14">
        <v>3</v>
      </c>
      <c r="V304" s="14">
        <v>0</v>
      </c>
      <c r="W304" s="14">
        <v>1</v>
      </c>
      <c r="X304" s="18">
        <v>49.289550422095601</v>
      </c>
      <c r="Y304" s="17">
        <f t="shared" si="83"/>
        <v>0.90082710806173938</v>
      </c>
      <c r="Z304" s="14">
        <f t="shared" si="84"/>
        <v>4</v>
      </c>
      <c r="AA304" s="14">
        <f t="shared" si="85"/>
        <v>37</v>
      </c>
      <c r="AB304" s="15" t="str">
        <f t="shared" si="86"/>
        <v>Green</v>
      </c>
      <c r="AC304" s="15" t="str">
        <f t="shared" si="87"/>
        <v>Yellow</v>
      </c>
      <c r="AD304" s="15" t="str">
        <f t="shared" si="88"/>
        <v>None</v>
      </c>
      <c r="AE304" s="17">
        <f t="shared" si="89"/>
        <v>0.2476489028213166</v>
      </c>
      <c r="AF304" s="18">
        <f t="shared" si="90"/>
        <v>0.79411764699999998</v>
      </c>
      <c r="AG304" s="18">
        <f t="shared" si="91"/>
        <v>4</v>
      </c>
      <c r="AH304" s="18">
        <f t="shared" si="92"/>
        <v>263.73379689726306</v>
      </c>
      <c r="AI304" s="18">
        <f t="shared" si="93"/>
        <v>28.760138662095599</v>
      </c>
      <c r="AJ304" s="18">
        <f t="shared" si="94"/>
        <v>2.4939355593586612</v>
      </c>
      <c r="AK304" s="14" t="s">
        <v>660</v>
      </c>
      <c r="AL304" s="14">
        <v>0</v>
      </c>
      <c r="AM304" s="18">
        <f t="shared" si="95"/>
        <v>36.216470910506793</v>
      </c>
      <c r="AN304" s="17">
        <f t="shared" si="96"/>
        <v>0.90082710806173938</v>
      </c>
      <c r="AO304" s="14" t="s">
        <v>74</v>
      </c>
      <c r="AP304" s="14" t="s">
        <v>55</v>
      </c>
      <c r="AQ304" s="14">
        <v>0</v>
      </c>
      <c r="AR304" s="14">
        <v>8</v>
      </c>
      <c r="AS304" s="14">
        <v>79</v>
      </c>
      <c r="AT304" s="14">
        <v>0</v>
      </c>
    </row>
    <row r="305" spans="1:46" x14ac:dyDescent="0.55000000000000004">
      <c r="A305" s="14" t="s">
        <v>70</v>
      </c>
      <c r="B305" s="14" t="s">
        <v>126</v>
      </c>
      <c r="C305" s="15" t="s">
        <v>657</v>
      </c>
      <c r="D305" s="16">
        <v>11</v>
      </c>
      <c r="E305" s="16" t="s">
        <v>673</v>
      </c>
      <c r="F305" s="14" t="s">
        <v>674</v>
      </c>
      <c r="G305" s="14">
        <v>277</v>
      </c>
      <c r="H305" s="14">
        <v>250</v>
      </c>
      <c r="I305" s="14">
        <v>7</v>
      </c>
      <c r="J305" s="14">
        <v>2</v>
      </c>
      <c r="K305" s="14">
        <f>H305-I305-J305</f>
        <v>241</v>
      </c>
      <c r="L305" s="17">
        <f t="shared" si="79"/>
        <v>0.87003610108303253</v>
      </c>
      <c r="M305" s="15">
        <v>2.316087558</v>
      </c>
      <c r="N305" s="14">
        <f t="shared" si="80"/>
        <v>65</v>
      </c>
      <c r="O305" s="17">
        <v>0.77272727299999999</v>
      </c>
      <c r="P305" s="18">
        <f t="shared" si="81"/>
        <v>50.227272745</v>
      </c>
      <c r="Q305" s="14">
        <v>1</v>
      </c>
      <c r="R305" s="14">
        <v>0</v>
      </c>
      <c r="S305" s="14">
        <v>7</v>
      </c>
      <c r="T305" s="18">
        <f t="shared" si="82"/>
        <v>7.7727272730000001</v>
      </c>
      <c r="U305" s="14">
        <v>1</v>
      </c>
      <c r="V305" s="14">
        <v>0</v>
      </c>
      <c r="W305" s="14">
        <v>0</v>
      </c>
      <c r="X305" s="18">
        <v>45.720792439474103</v>
      </c>
      <c r="Y305" s="17">
        <f t="shared" si="83"/>
        <v>0.91075526201633883</v>
      </c>
      <c r="Z305" s="14">
        <f t="shared" si="84"/>
        <v>0</v>
      </c>
      <c r="AA305" s="14">
        <f t="shared" si="85"/>
        <v>32</v>
      </c>
      <c r="AB305" s="15" t="str">
        <f t="shared" si="86"/>
        <v>Green</v>
      </c>
      <c r="AC305" s="15" t="str">
        <f t="shared" si="87"/>
        <v>Yellow</v>
      </c>
      <c r="AD305" s="15" t="str">
        <f t="shared" si="88"/>
        <v>Category 2</v>
      </c>
      <c r="AE305" s="17">
        <f t="shared" si="89"/>
        <v>0.21241830065359477</v>
      </c>
      <c r="AF305" s="18">
        <f t="shared" si="90"/>
        <v>0.77272727299999999</v>
      </c>
      <c r="AG305" s="18">
        <f t="shared" si="91"/>
        <v>1</v>
      </c>
      <c r="AH305" s="18">
        <f t="shared" si="92"/>
        <v>251.91124738117887</v>
      </c>
      <c r="AI305" s="18">
        <f t="shared" si="93"/>
        <v>24.720792421474101</v>
      </c>
      <c r="AJ305" s="18">
        <f t="shared" si="94"/>
        <v>-0.36796019734703123</v>
      </c>
      <c r="AK305" s="14" t="s">
        <v>660</v>
      </c>
      <c r="AL305" s="14">
        <v>0</v>
      </c>
      <c r="AM305" s="18">
        <f t="shared" si="95"/>
        <v>31.991613710616502</v>
      </c>
      <c r="AN305" s="17">
        <f t="shared" si="96"/>
        <v>0.91075526201633883</v>
      </c>
      <c r="AO305" s="14" t="s">
        <v>74</v>
      </c>
      <c r="AP305" s="14" t="s">
        <v>55</v>
      </c>
      <c r="AQ305" s="14">
        <v>6</v>
      </c>
      <c r="AR305" s="14">
        <v>8</v>
      </c>
      <c r="AS305" s="14">
        <v>65</v>
      </c>
      <c r="AT305" s="14">
        <v>0</v>
      </c>
    </row>
    <row r="306" spans="1:46" x14ac:dyDescent="0.55000000000000004">
      <c r="A306" s="14" t="s">
        <v>70</v>
      </c>
      <c r="B306" s="14" t="s">
        <v>156</v>
      </c>
      <c r="C306" s="15" t="s">
        <v>657</v>
      </c>
      <c r="D306" s="16">
        <v>12</v>
      </c>
      <c r="E306" s="16" t="s">
        <v>675</v>
      </c>
      <c r="F306" s="14" t="s">
        <v>676</v>
      </c>
      <c r="G306" s="14">
        <v>296</v>
      </c>
      <c r="H306" s="14">
        <v>248</v>
      </c>
      <c r="I306" s="14">
        <v>4</v>
      </c>
      <c r="J306" s="14">
        <v>0</v>
      </c>
      <c r="K306" s="14">
        <f t="shared" si="97"/>
        <v>244</v>
      </c>
      <c r="L306" s="17">
        <f t="shared" si="79"/>
        <v>0.82432432432432434</v>
      </c>
      <c r="M306" s="15">
        <v>2.2709502170000002</v>
      </c>
      <c r="N306" s="14">
        <f t="shared" si="80"/>
        <v>73</v>
      </c>
      <c r="O306" s="17">
        <v>0.84105960300000004</v>
      </c>
      <c r="P306" s="18">
        <f t="shared" si="81"/>
        <v>61.397351019000006</v>
      </c>
      <c r="Q306" s="14">
        <v>2</v>
      </c>
      <c r="R306" s="14">
        <v>0</v>
      </c>
      <c r="S306" s="14">
        <v>4</v>
      </c>
      <c r="T306" s="18">
        <f t="shared" si="82"/>
        <v>5.6821192060000003</v>
      </c>
      <c r="U306" s="14">
        <v>2</v>
      </c>
      <c r="V306" s="14">
        <v>1</v>
      </c>
      <c r="W306" s="14">
        <v>0</v>
      </c>
      <c r="X306" s="18">
        <v>53.245110117425</v>
      </c>
      <c r="Y306" s="17">
        <f t="shared" si="83"/>
        <v>0.86092689225532093</v>
      </c>
      <c r="Z306" s="14">
        <f t="shared" si="84"/>
        <v>18</v>
      </c>
      <c r="AA306" s="14">
        <f t="shared" si="85"/>
        <v>49</v>
      </c>
      <c r="AB306" s="15" t="str">
        <f t="shared" si="86"/>
        <v>Green</v>
      </c>
      <c r="AC306" s="15" t="str">
        <f t="shared" si="87"/>
        <v>Green</v>
      </c>
      <c r="AD306" s="15" t="str">
        <f t="shared" si="88"/>
        <v>None</v>
      </c>
      <c r="AE306" s="17">
        <f t="shared" si="89"/>
        <v>0.2302839116719243</v>
      </c>
      <c r="AF306" s="18">
        <f t="shared" si="90"/>
        <v>1.6821192060000001</v>
      </c>
      <c r="AG306" s="18">
        <f t="shared" si="91"/>
        <v>3</v>
      </c>
      <c r="AH306" s="18">
        <f t="shared" si="92"/>
        <v>269.1903582123789</v>
      </c>
      <c r="AI306" s="18">
        <f t="shared" si="93"/>
        <v>41.165639892424991</v>
      </c>
      <c r="AJ306" s="18">
        <f t="shared" si="94"/>
        <v>14.355998104803888</v>
      </c>
      <c r="AK306" s="14" t="s">
        <v>660</v>
      </c>
      <c r="AL306" s="14">
        <v>0</v>
      </c>
      <c r="AM306" s="18">
        <f t="shared" si="95"/>
        <v>48.944973394977083</v>
      </c>
      <c r="AN306" s="17">
        <f t="shared" si="96"/>
        <v>0.86092689225532093</v>
      </c>
      <c r="AO306" s="14" t="s">
        <v>117</v>
      </c>
      <c r="AP306" s="14" t="s">
        <v>55</v>
      </c>
      <c r="AQ306" s="14">
        <v>0</v>
      </c>
      <c r="AR306" s="14">
        <v>8</v>
      </c>
      <c r="AS306" s="14">
        <v>73</v>
      </c>
      <c r="AT306" s="14">
        <v>0</v>
      </c>
    </row>
    <row r="307" spans="1:46" x14ac:dyDescent="0.55000000000000004">
      <c r="A307" s="14" t="s">
        <v>56</v>
      </c>
      <c r="B307" s="14" t="s">
        <v>177</v>
      </c>
      <c r="C307" s="15" t="s">
        <v>657</v>
      </c>
      <c r="D307" s="16">
        <v>11</v>
      </c>
      <c r="E307" s="16" t="s">
        <v>677</v>
      </c>
      <c r="F307" s="14" t="s">
        <v>678</v>
      </c>
      <c r="G307" s="14">
        <v>241</v>
      </c>
      <c r="H307" s="14">
        <v>215</v>
      </c>
      <c r="I307" s="14">
        <v>1</v>
      </c>
      <c r="J307" s="14">
        <v>0</v>
      </c>
      <c r="K307" s="14">
        <f>H307-I307-J307</f>
        <v>214</v>
      </c>
      <c r="L307" s="17">
        <f t="shared" si="79"/>
        <v>0.88796680497925307</v>
      </c>
      <c r="M307" s="15">
        <v>1.9340401460000001</v>
      </c>
      <c r="N307" s="14">
        <f t="shared" si="80"/>
        <v>45</v>
      </c>
      <c r="O307" s="17">
        <v>0.94230769199999997</v>
      </c>
      <c r="P307" s="18">
        <f t="shared" si="81"/>
        <v>42.403846139999999</v>
      </c>
      <c r="Q307" s="14">
        <v>1</v>
      </c>
      <c r="R307" s="14">
        <v>0</v>
      </c>
      <c r="S307" s="14">
        <v>3</v>
      </c>
      <c r="T307" s="18">
        <f t="shared" si="82"/>
        <v>3.942307692</v>
      </c>
      <c r="U307" s="14">
        <v>5</v>
      </c>
      <c r="V307" s="14">
        <v>0</v>
      </c>
      <c r="W307" s="14">
        <v>2</v>
      </c>
      <c r="X307" s="18">
        <v>35.430574271313802</v>
      </c>
      <c r="Y307" s="17">
        <f t="shared" si="83"/>
        <v>0.90421402307338661</v>
      </c>
      <c r="Z307" s="14">
        <f t="shared" si="84"/>
        <v>2</v>
      </c>
      <c r="AA307" s="14">
        <f t="shared" si="85"/>
        <v>25</v>
      </c>
      <c r="AB307" s="15" t="str">
        <f t="shared" si="86"/>
        <v>Green</v>
      </c>
      <c r="AC307" s="15" t="str">
        <f t="shared" si="87"/>
        <v>Yellow</v>
      </c>
      <c r="AD307" s="15" t="str">
        <f t="shared" si="88"/>
        <v>Category 2</v>
      </c>
      <c r="AE307" s="17">
        <f t="shared" si="89"/>
        <v>0.17374517374517376</v>
      </c>
      <c r="AF307" s="18">
        <f t="shared" si="90"/>
        <v>0.94230769199999997</v>
      </c>
      <c r="AG307" s="18">
        <f t="shared" si="91"/>
        <v>7</v>
      </c>
      <c r="AH307" s="18">
        <f t="shared" si="92"/>
        <v>219.17187949048414</v>
      </c>
      <c r="AI307" s="18">
        <f t="shared" si="93"/>
        <v>23.084420439313803</v>
      </c>
      <c r="AJ307" s="18">
        <f t="shared" si="94"/>
        <v>1.2562999297979474</v>
      </c>
      <c r="AK307" s="14" t="s">
        <v>660</v>
      </c>
      <c r="AL307" s="14">
        <v>0</v>
      </c>
      <c r="AM307" s="18">
        <f t="shared" si="95"/>
        <v>24.497752310944527</v>
      </c>
      <c r="AN307" s="17">
        <f t="shared" si="96"/>
        <v>0.90421402307338661</v>
      </c>
      <c r="AO307" s="14" t="s">
        <v>60</v>
      </c>
      <c r="AP307" s="14" t="s">
        <v>55</v>
      </c>
      <c r="AQ307" s="14">
        <v>10</v>
      </c>
      <c r="AR307" s="14">
        <v>8</v>
      </c>
      <c r="AS307" s="14">
        <v>45</v>
      </c>
      <c r="AT307" s="14">
        <v>0</v>
      </c>
    </row>
    <row r="308" spans="1:46" x14ac:dyDescent="0.55000000000000004">
      <c r="A308" s="14" t="s">
        <v>70</v>
      </c>
      <c r="B308" s="14" t="s">
        <v>202</v>
      </c>
      <c r="C308" s="15" t="s">
        <v>657</v>
      </c>
      <c r="D308" s="16">
        <v>11</v>
      </c>
      <c r="E308" s="16" t="s">
        <v>679</v>
      </c>
      <c r="F308" s="14" t="s">
        <v>680</v>
      </c>
      <c r="G308" s="14">
        <v>232</v>
      </c>
      <c r="H308" s="14">
        <v>194</v>
      </c>
      <c r="I308" s="14">
        <v>1</v>
      </c>
      <c r="J308" s="14">
        <v>1</v>
      </c>
      <c r="K308" s="14">
        <f t="shared" si="97"/>
        <v>192</v>
      </c>
      <c r="L308" s="17">
        <f t="shared" si="79"/>
        <v>0.82758620689655171</v>
      </c>
      <c r="M308" s="15">
        <v>2.3193457240000002</v>
      </c>
      <c r="N308" s="14">
        <f t="shared" si="80"/>
        <v>75</v>
      </c>
      <c r="O308" s="17">
        <v>0.77227722799999998</v>
      </c>
      <c r="P308" s="18">
        <f t="shared" si="81"/>
        <v>57.9207921</v>
      </c>
      <c r="Q308" s="14">
        <v>0</v>
      </c>
      <c r="R308" s="14">
        <v>0</v>
      </c>
      <c r="S308" s="14">
        <v>3</v>
      </c>
      <c r="T308" s="18">
        <f t="shared" si="82"/>
        <v>3</v>
      </c>
      <c r="U308" s="14">
        <v>2</v>
      </c>
      <c r="V308" s="14">
        <v>0</v>
      </c>
      <c r="W308" s="14">
        <v>2</v>
      </c>
      <c r="X308" s="18">
        <v>34.407135553937202</v>
      </c>
      <c r="Y308" s="17">
        <f t="shared" si="83"/>
        <v>0.92462782993992587</v>
      </c>
      <c r="Z308" s="14">
        <f t="shared" si="84"/>
        <v>0</v>
      </c>
      <c r="AA308" s="14">
        <f t="shared" si="85"/>
        <v>23</v>
      </c>
      <c r="AB308" s="15" t="str">
        <f t="shared" si="86"/>
        <v>Green</v>
      </c>
      <c r="AC308" s="15" t="str">
        <f t="shared" si="87"/>
        <v>Yellow</v>
      </c>
      <c r="AD308" s="15" t="str">
        <f t="shared" si="88"/>
        <v>None</v>
      </c>
      <c r="AE308" s="17">
        <f t="shared" si="89"/>
        <v>0.2808988764044944</v>
      </c>
      <c r="AF308" s="18">
        <f t="shared" si="90"/>
        <v>0</v>
      </c>
      <c r="AG308" s="18">
        <f t="shared" si="91"/>
        <v>4</v>
      </c>
      <c r="AH308" s="18">
        <f t="shared" si="92"/>
        <v>210.98703751781048</v>
      </c>
      <c r="AI308" s="18">
        <f t="shared" si="93"/>
        <v>17.486343453937202</v>
      </c>
      <c r="AJ308" s="18">
        <f t="shared" si="94"/>
        <v>-3.5266190282523198</v>
      </c>
      <c r="AK308" s="14" t="s">
        <v>660</v>
      </c>
      <c r="AL308" s="14">
        <v>0</v>
      </c>
      <c r="AM308" s="18">
        <f t="shared" si="95"/>
        <v>22.642572925816225</v>
      </c>
      <c r="AN308" s="17">
        <f t="shared" si="96"/>
        <v>0.92462782993992587</v>
      </c>
      <c r="AO308" s="14" t="s">
        <v>102</v>
      </c>
      <c r="AP308" s="14" t="s">
        <v>55</v>
      </c>
      <c r="AQ308" s="14">
        <v>0</v>
      </c>
      <c r="AR308" s="14">
        <v>8</v>
      </c>
      <c r="AS308" s="14">
        <v>75</v>
      </c>
      <c r="AT308" s="14">
        <v>0</v>
      </c>
    </row>
    <row r="309" spans="1:46" x14ac:dyDescent="0.55000000000000004">
      <c r="A309" s="14" t="s">
        <v>48</v>
      </c>
      <c r="B309" s="14" t="s">
        <v>141</v>
      </c>
      <c r="C309" s="15" t="s">
        <v>657</v>
      </c>
      <c r="D309" s="16">
        <v>12</v>
      </c>
      <c r="E309" s="16" t="s">
        <v>681</v>
      </c>
      <c r="F309" s="14" t="s">
        <v>682</v>
      </c>
      <c r="G309" s="14">
        <v>245</v>
      </c>
      <c r="H309" s="14">
        <v>203</v>
      </c>
      <c r="I309" s="14">
        <v>3</v>
      </c>
      <c r="J309" s="14">
        <v>0</v>
      </c>
      <c r="K309" s="14">
        <f t="shared" si="97"/>
        <v>200</v>
      </c>
      <c r="L309" s="17">
        <f t="shared" si="79"/>
        <v>0.81632653061224492</v>
      </c>
      <c r="M309" s="15">
        <v>2.4272463360000001</v>
      </c>
      <c r="N309" s="14">
        <f t="shared" si="80"/>
        <v>70</v>
      </c>
      <c r="O309" s="17">
        <v>0.72955974800000001</v>
      </c>
      <c r="P309" s="18">
        <f t="shared" si="81"/>
        <v>51.069182359999999</v>
      </c>
      <c r="Q309" s="14">
        <v>0</v>
      </c>
      <c r="R309" s="14">
        <v>0</v>
      </c>
      <c r="S309" s="14">
        <v>5</v>
      </c>
      <c r="T309" s="18">
        <f t="shared" si="82"/>
        <v>5</v>
      </c>
      <c r="U309" s="14">
        <v>3</v>
      </c>
      <c r="V309" s="14">
        <v>0</v>
      </c>
      <c r="W309" s="14">
        <v>2</v>
      </c>
      <c r="X309" s="18">
        <v>36.6542632007734</v>
      </c>
      <c r="Y309" s="17">
        <f t="shared" si="83"/>
        <v>0.87516293534378209</v>
      </c>
      <c r="Z309" s="14">
        <f t="shared" si="84"/>
        <v>12</v>
      </c>
      <c r="AA309" s="14">
        <f t="shared" si="85"/>
        <v>42</v>
      </c>
      <c r="AB309" s="15" t="str">
        <f t="shared" si="86"/>
        <v>Green</v>
      </c>
      <c r="AC309" s="15" t="str">
        <f t="shared" si="87"/>
        <v>Green</v>
      </c>
      <c r="AD309" s="15" t="str">
        <f t="shared" si="88"/>
        <v>None</v>
      </c>
      <c r="AE309" s="17">
        <f t="shared" si="89"/>
        <v>0.25925925925925924</v>
      </c>
      <c r="AF309" s="18">
        <f t="shared" si="90"/>
        <v>0</v>
      </c>
      <c r="AG309" s="18">
        <f t="shared" si="91"/>
        <v>5</v>
      </c>
      <c r="AH309" s="18">
        <f t="shared" si="92"/>
        <v>222.80958703389467</v>
      </c>
      <c r="AI309" s="18">
        <f t="shared" si="93"/>
        <v>30.585080840773401</v>
      </c>
      <c r="AJ309" s="18">
        <f t="shared" si="94"/>
        <v>8.3946678746680732</v>
      </c>
      <c r="AK309" s="14" t="s">
        <v>660</v>
      </c>
      <c r="AL309" s="14">
        <v>0</v>
      </c>
      <c r="AM309" s="18">
        <f t="shared" si="95"/>
        <v>41.922653935635438</v>
      </c>
      <c r="AN309" s="17">
        <f t="shared" si="96"/>
        <v>0.87516293534378209</v>
      </c>
      <c r="AO309" s="14" t="s">
        <v>114</v>
      </c>
      <c r="AP309" s="14" t="s">
        <v>55</v>
      </c>
      <c r="AQ309" s="14">
        <v>0</v>
      </c>
      <c r="AR309" s="14">
        <v>8</v>
      </c>
      <c r="AS309" s="14">
        <v>70</v>
      </c>
      <c r="AT309" s="14">
        <v>0</v>
      </c>
    </row>
    <row r="310" spans="1:46" x14ac:dyDescent="0.55000000000000004">
      <c r="A310" s="14" t="s">
        <v>48</v>
      </c>
      <c r="B310" s="14" t="s">
        <v>107</v>
      </c>
      <c r="C310" s="15" t="s">
        <v>657</v>
      </c>
      <c r="D310" s="16">
        <v>10</v>
      </c>
      <c r="E310" s="16" t="s">
        <v>683</v>
      </c>
      <c r="F310" s="14" t="s">
        <v>684</v>
      </c>
      <c r="G310" s="14">
        <v>150</v>
      </c>
      <c r="H310" s="14">
        <v>124</v>
      </c>
      <c r="I310" s="14">
        <v>1</v>
      </c>
      <c r="J310" s="14">
        <v>0</v>
      </c>
      <c r="K310" s="14">
        <f t="shared" si="97"/>
        <v>123</v>
      </c>
      <c r="L310" s="17">
        <f t="shared" si="79"/>
        <v>0.82</v>
      </c>
      <c r="M310" s="15">
        <v>1.9887250329999999</v>
      </c>
      <c r="N310" s="14">
        <f t="shared" si="80"/>
        <v>35</v>
      </c>
      <c r="O310" s="17">
        <v>0.91666666699999999</v>
      </c>
      <c r="P310" s="18">
        <f t="shared" si="81"/>
        <v>32.083333345</v>
      </c>
      <c r="Q310" s="14">
        <v>0</v>
      </c>
      <c r="R310" s="14">
        <v>0</v>
      </c>
      <c r="S310" s="14">
        <v>1</v>
      </c>
      <c r="T310" s="18">
        <f t="shared" si="82"/>
        <v>1</v>
      </c>
      <c r="U310" s="14">
        <v>5</v>
      </c>
      <c r="V310" s="14">
        <v>0</v>
      </c>
      <c r="W310" s="14">
        <v>1</v>
      </c>
      <c r="X310" s="18">
        <v>14.8540837240886</v>
      </c>
      <c r="Y310" s="17">
        <f t="shared" si="83"/>
        <v>0.90152833080607597</v>
      </c>
      <c r="Z310" s="14">
        <f t="shared" si="84"/>
        <v>2</v>
      </c>
      <c r="AA310" s="14">
        <f t="shared" si="85"/>
        <v>17</v>
      </c>
      <c r="AB310" s="15" t="str">
        <f t="shared" si="86"/>
        <v>Green</v>
      </c>
      <c r="AC310" s="15" t="str">
        <f t="shared" si="87"/>
        <v>Yellow</v>
      </c>
      <c r="AD310" s="15" t="str">
        <f t="shared" si="88"/>
        <v>None</v>
      </c>
      <c r="AE310" s="17">
        <f t="shared" si="89"/>
        <v>0.22151898734177214</v>
      </c>
      <c r="AF310" s="18">
        <f t="shared" si="90"/>
        <v>0</v>
      </c>
      <c r="AG310" s="18">
        <f t="shared" si="91"/>
        <v>6</v>
      </c>
      <c r="AH310" s="18">
        <f t="shared" si="92"/>
        <v>136.4140328778947</v>
      </c>
      <c r="AI310" s="18">
        <f t="shared" si="93"/>
        <v>14.7707503790886</v>
      </c>
      <c r="AJ310" s="18">
        <f t="shared" si="94"/>
        <v>1.1847832569832981</v>
      </c>
      <c r="AK310" s="14" t="s">
        <v>660</v>
      </c>
      <c r="AL310" s="14">
        <v>0</v>
      </c>
      <c r="AM310" s="18">
        <f t="shared" si="95"/>
        <v>16.113545862237185</v>
      </c>
      <c r="AN310" s="17">
        <f t="shared" si="96"/>
        <v>0.90152833080607597</v>
      </c>
      <c r="AO310" s="14" t="s">
        <v>110</v>
      </c>
      <c r="AP310" s="14" t="s">
        <v>55</v>
      </c>
      <c r="AQ310" s="14">
        <v>0</v>
      </c>
      <c r="AR310" s="14">
        <v>8</v>
      </c>
      <c r="AS310" s="14">
        <v>35</v>
      </c>
      <c r="AT310" s="14">
        <v>0</v>
      </c>
    </row>
    <row r="311" spans="1:46" x14ac:dyDescent="0.55000000000000004">
      <c r="A311" s="14" t="s">
        <v>56</v>
      </c>
      <c r="B311" s="14" t="s">
        <v>279</v>
      </c>
      <c r="C311" s="15" t="s">
        <v>657</v>
      </c>
      <c r="D311" s="16">
        <v>11</v>
      </c>
      <c r="E311" s="16" t="s">
        <v>685</v>
      </c>
      <c r="F311" s="14" t="s">
        <v>686</v>
      </c>
      <c r="G311" s="14">
        <v>267</v>
      </c>
      <c r="H311" s="14">
        <v>233</v>
      </c>
      <c r="I311" s="14">
        <v>9</v>
      </c>
      <c r="J311" s="14">
        <v>0</v>
      </c>
      <c r="K311" s="14">
        <f t="shared" si="97"/>
        <v>224</v>
      </c>
      <c r="L311" s="17">
        <f t="shared" si="79"/>
        <v>0.83895131086142327</v>
      </c>
      <c r="M311" s="15">
        <v>2.5451422520000002</v>
      </c>
      <c r="N311" s="14">
        <f t="shared" si="80"/>
        <v>61</v>
      </c>
      <c r="O311" s="17">
        <v>0.85483871</v>
      </c>
      <c r="P311" s="18">
        <f t="shared" si="81"/>
        <v>52.145161309999999</v>
      </c>
      <c r="Q311" s="14">
        <v>0</v>
      </c>
      <c r="R311" s="14">
        <v>0</v>
      </c>
      <c r="S311" s="14">
        <v>9</v>
      </c>
      <c r="T311" s="18">
        <f t="shared" si="82"/>
        <v>9</v>
      </c>
      <c r="U311" s="14">
        <v>2</v>
      </c>
      <c r="V311" s="14">
        <v>0</v>
      </c>
      <c r="W311" s="14">
        <v>0</v>
      </c>
      <c r="X311" s="18">
        <v>42.0439604286845</v>
      </c>
      <c r="Y311" s="17">
        <f t="shared" si="83"/>
        <v>0.90300075236447752</v>
      </c>
      <c r="Z311" s="14">
        <f t="shared" si="84"/>
        <v>3</v>
      </c>
      <c r="AA311" s="14">
        <f t="shared" si="85"/>
        <v>31</v>
      </c>
      <c r="AB311" s="15" t="str">
        <f t="shared" si="86"/>
        <v>Green</v>
      </c>
      <c r="AC311" s="15" t="str">
        <f t="shared" si="87"/>
        <v>Yellow</v>
      </c>
      <c r="AD311" s="15" t="str">
        <f t="shared" si="88"/>
        <v>None</v>
      </c>
      <c r="AE311" s="17">
        <f t="shared" si="89"/>
        <v>0.21403508771929824</v>
      </c>
      <c r="AF311" s="18">
        <f t="shared" si="90"/>
        <v>0</v>
      </c>
      <c r="AG311" s="18">
        <f t="shared" si="91"/>
        <v>2</v>
      </c>
      <c r="AH311" s="18">
        <f t="shared" si="92"/>
        <v>242.81697852265256</v>
      </c>
      <c r="AI311" s="18">
        <f t="shared" si="93"/>
        <v>25.898799118684501</v>
      </c>
      <c r="AJ311" s="18">
        <f t="shared" si="94"/>
        <v>1.7157776413370627</v>
      </c>
      <c r="AK311" s="14" t="s">
        <v>660</v>
      </c>
      <c r="AL311" s="14">
        <v>0</v>
      </c>
      <c r="AM311" s="18">
        <f t="shared" si="95"/>
        <v>30.296708391556695</v>
      </c>
      <c r="AN311" s="17">
        <f t="shared" si="96"/>
        <v>0.90300075236447752</v>
      </c>
      <c r="AO311" s="14" t="s">
        <v>60</v>
      </c>
      <c r="AP311" s="14" t="s">
        <v>55</v>
      </c>
      <c r="AQ311" s="14">
        <v>0</v>
      </c>
      <c r="AR311" s="14">
        <v>8</v>
      </c>
      <c r="AS311" s="14">
        <v>61</v>
      </c>
      <c r="AT311" s="14">
        <v>0</v>
      </c>
    </row>
    <row r="312" spans="1:46" x14ac:dyDescent="0.55000000000000004">
      <c r="A312" s="14" t="s">
        <v>70</v>
      </c>
      <c r="B312" s="14" t="s">
        <v>156</v>
      </c>
      <c r="C312" s="15" t="s">
        <v>657</v>
      </c>
      <c r="D312" s="16">
        <v>12</v>
      </c>
      <c r="E312" s="16" t="s">
        <v>687</v>
      </c>
      <c r="F312" s="14" t="s">
        <v>688</v>
      </c>
      <c r="G312" s="14">
        <v>264</v>
      </c>
      <c r="H312" s="14">
        <v>194</v>
      </c>
      <c r="I312" s="14">
        <v>2</v>
      </c>
      <c r="J312" s="14">
        <v>0</v>
      </c>
      <c r="K312" s="14">
        <f t="shared" si="97"/>
        <v>192</v>
      </c>
      <c r="L312" s="17">
        <f t="shared" si="79"/>
        <v>0.72727272727272729</v>
      </c>
      <c r="M312" s="15">
        <v>2.2944615559999999</v>
      </c>
      <c r="N312" s="14">
        <f t="shared" si="80"/>
        <v>102</v>
      </c>
      <c r="O312" s="17">
        <v>0.83478260900000001</v>
      </c>
      <c r="P312" s="18">
        <f t="shared" si="81"/>
        <v>85.147826117999998</v>
      </c>
      <c r="Q312" s="14">
        <v>2</v>
      </c>
      <c r="R312" s="14">
        <v>0</v>
      </c>
      <c r="S312" s="14">
        <v>0</v>
      </c>
      <c r="T312" s="18">
        <f t="shared" si="82"/>
        <v>1.669565218</v>
      </c>
      <c r="U312" s="14">
        <v>0</v>
      </c>
      <c r="V312" s="14">
        <v>0</v>
      </c>
      <c r="W312" s="14">
        <v>0</v>
      </c>
      <c r="X312" s="18">
        <v>44.462424186116301</v>
      </c>
      <c r="Y312" s="17">
        <f t="shared" si="83"/>
        <v>0.88770820890107471</v>
      </c>
      <c r="Z312" s="14">
        <f t="shared" si="84"/>
        <v>7</v>
      </c>
      <c r="AA312" s="14">
        <f t="shared" si="85"/>
        <v>36</v>
      </c>
      <c r="AB312" s="15" t="str">
        <f t="shared" si="86"/>
        <v>Red</v>
      </c>
      <c r="AC312" s="15" t="str">
        <f t="shared" si="87"/>
        <v>Green</v>
      </c>
      <c r="AD312" s="15" t="str">
        <f t="shared" si="88"/>
        <v>None</v>
      </c>
      <c r="AE312" s="17">
        <f t="shared" si="89"/>
        <v>0.34693877551020408</v>
      </c>
      <c r="AF312" s="18">
        <f t="shared" si="90"/>
        <v>1.669565218</v>
      </c>
      <c r="AG312" s="18">
        <f t="shared" si="91"/>
        <v>0</v>
      </c>
      <c r="AH312" s="18">
        <f t="shared" si="92"/>
        <v>240.08869786509467</v>
      </c>
      <c r="AI312" s="18">
        <f t="shared" si="93"/>
        <v>29.645032850116301</v>
      </c>
      <c r="AJ312" s="18">
        <f t="shared" si="94"/>
        <v>5.7337307152109744</v>
      </c>
      <c r="AK312" s="14" t="s">
        <v>660</v>
      </c>
      <c r="AL312" s="14">
        <v>0</v>
      </c>
      <c r="AM312" s="18">
        <f t="shared" si="95"/>
        <v>35.512278922087965</v>
      </c>
      <c r="AN312" s="17">
        <f t="shared" si="96"/>
        <v>0.88770820890107471</v>
      </c>
      <c r="AO312" s="14" t="s">
        <v>60</v>
      </c>
      <c r="AP312" s="14" t="s">
        <v>55</v>
      </c>
      <c r="AQ312" s="14">
        <v>0</v>
      </c>
      <c r="AR312" s="14">
        <v>8</v>
      </c>
      <c r="AS312" s="14">
        <v>102</v>
      </c>
      <c r="AT312" s="14">
        <v>0</v>
      </c>
    </row>
    <row r="313" spans="1:46" x14ac:dyDescent="0.55000000000000004">
      <c r="A313" s="14" t="s">
        <v>70</v>
      </c>
      <c r="B313" s="14" t="s">
        <v>99</v>
      </c>
      <c r="C313" s="15" t="s">
        <v>657</v>
      </c>
      <c r="D313" s="16">
        <v>11</v>
      </c>
      <c r="E313" s="16" t="s">
        <v>689</v>
      </c>
      <c r="F313" s="14" t="s">
        <v>690</v>
      </c>
      <c r="G313" s="14">
        <v>256</v>
      </c>
      <c r="H313" s="14">
        <v>233</v>
      </c>
      <c r="I313" s="14">
        <v>1</v>
      </c>
      <c r="J313" s="14">
        <v>1</v>
      </c>
      <c r="K313" s="14">
        <f>H313-I313-J313</f>
        <v>231</v>
      </c>
      <c r="L313" s="17">
        <f t="shared" si="79"/>
        <v>0.90234375</v>
      </c>
      <c r="M313" s="15">
        <v>2.240059735</v>
      </c>
      <c r="N313" s="14">
        <f t="shared" si="80"/>
        <v>59</v>
      </c>
      <c r="O313" s="17">
        <v>0.67073170699999995</v>
      </c>
      <c r="P313" s="18">
        <f t="shared" si="81"/>
        <v>39.573170712999996</v>
      </c>
      <c r="Q313" s="14">
        <v>1</v>
      </c>
      <c r="R313" s="14">
        <v>0</v>
      </c>
      <c r="S313" s="14">
        <v>1</v>
      </c>
      <c r="T313" s="18">
        <f t="shared" si="82"/>
        <v>1.6707317069999998</v>
      </c>
      <c r="U313" s="14">
        <v>3</v>
      </c>
      <c r="V313" s="14">
        <v>0</v>
      </c>
      <c r="W313" s="14">
        <v>0</v>
      </c>
      <c r="X313" s="18">
        <v>37.955339444967898</v>
      </c>
      <c r="Y313" s="17">
        <f t="shared" si="83"/>
        <v>0.90347094912121906</v>
      </c>
      <c r="Z313" s="14">
        <f t="shared" si="84"/>
        <v>3</v>
      </c>
      <c r="AA313" s="14">
        <f t="shared" si="85"/>
        <v>37</v>
      </c>
      <c r="AB313" s="15" t="str">
        <f t="shared" si="86"/>
        <v>Yellow</v>
      </c>
      <c r="AC313" s="15" t="str">
        <f t="shared" si="87"/>
        <v>Yellow</v>
      </c>
      <c r="AD313" s="15" t="str">
        <f t="shared" si="88"/>
        <v>Category 1</v>
      </c>
      <c r="AE313" s="17">
        <f t="shared" si="89"/>
        <v>0.20344827586206896</v>
      </c>
      <c r="AF313" s="18">
        <f t="shared" si="90"/>
        <v>0.67073170699999995</v>
      </c>
      <c r="AG313" s="18">
        <f t="shared" si="91"/>
        <v>3</v>
      </c>
      <c r="AH313" s="18">
        <f t="shared" si="92"/>
        <v>232.81328277827362</v>
      </c>
      <c r="AI313" s="18">
        <f t="shared" si="93"/>
        <v>24.7114370249679</v>
      </c>
      <c r="AJ313" s="18">
        <f t="shared" si="94"/>
        <v>1.524719803241517</v>
      </c>
      <c r="AK313" s="14" t="s">
        <v>660</v>
      </c>
      <c r="AL313" s="14">
        <v>0</v>
      </c>
      <c r="AM313" s="18">
        <f t="shared" si="95"/>
        <v>36.842506127368601</v>
      </c>
      <c r="AN313" s="17">
        <f t="shared" si="96"/>
        <v>0.90347094912121906</v>
      </c>
      <c r="AO313" s="14" t="s">
        <v>117</v>
      </c>
      <c r="AP313" s="14" t="s">
        <v>55</v>
      </c>
      <c r="AQ313" s="14">
        <v>14</v>
      </c>
      <c r="AR313" s="14">
        <v>8</v>
      </c>
      <c r="AS313" s="14">
        <v>59</v>
      </c>
      <c r="AT313" s="14">
        <v>0</v>
      </c>
    </row>
    <row r="314" spans="1:46" x14ac:dyDescent="0.55000000000000004">
      <c r="A314" s="14" t="s">
        <v>56</v>
      </c>
      <c r="B314" s="14" t="s">
        <v>65</v>
      </c>
      <c r="C314" s="15" t="s">
        <v>657</v>
      </c>
      <c r="D314" s="16">
        <v>12</v>
      </c>
      <c r="E314" s="16" t="s">
        <v>691</v>
      </c>
      <c r="F314" s="14" t="s">
        <v>692</v>
      </c>
      <c r="G314" s="14">
        <v>296</v>
      </c>
      <c r="H314" s="14">
        <v>220</v>
      </c>
      <c r="I314" s="14">
        <v>2</v>
      </c>
      <c r="J314" s="14">
        <v>0</v>
      </c>
      <c r="K314" s="14">
        <f t="shared" si="97"/>
        <v>218</v>
      </c>
      <c r="L314" s="17">
        <f t="shared" si="79"/>
        <v>0.73648648648648651</v>
      </c>
      <c r="M314" s="15">
        <v>3.4144992009999999</v>
      </c>
      <c r="N314" s="14">
        <f t="shared" si="80"/>
        <v>106</v>
      </c>
      <c r="O314" s="17">
        <v>0.324324324</v>
      </c>
      <c r="P314" s="18">
        <f t="shared" si="81"/>
        <v>34.378378343999998</v>
      </c>
      <c r="Q314" s="14">
        <v>0</v>
      </c>
      <c r="R314" s="14">
        <v>0</v>
      </c>
      <c r="S314" s="14">
        <v>2</v>
      </c>
      <c r="T314" s="18">
        <f t="shared" si="82"/>
        <v>2</v>
      </c>
      <c r="U314" s="14">
        <v>0</v>
      </c>
      <c r="V314" s="14">
        <v>0</v>
      </c>
      <c r="W314" s="14">
        <v>0</v>
      </c>
      <c r="X314" s="18">
        <v>85.188447792405597</v>
      </c>
      <c r="Y314" s="17">
        <f t="shared" si="83"/>
        <v>0.57158760321484592</v>
      </c>
      <c r="Z314" s="14">
        <f t="shared" si="84"/>
        <v>309</v>
      </c>
      <c r="AA314" s="14">
        <f t="shared" si="85"/>
        <v>391</v>
      </c>
      <c r="AB314" s="15" t="str">
        <f t="shared" si="86"/>
        <v>Red</v>
      </c>
      <c r="AC314" s="15" t="str">
        <f t="shared" si="87"/>
        <v>Red</v>
      </c>
      <c r="AD314" s="15" t="str">
        <f t="shared" si="88"/>
        <v>None</v>
      </c>
      <c r="AE314" s="17">
        <f t="shared" si="89"/>
        <v>0.3271604938271605</v>
      </c>
      <c r="AF314" s="18">
        <f t="shared" si="90"/>
        <v>0</v>
      </c>
      <c r="AG314" s="18">
        <f t="shared" si="91"/>
        <v>0</v>
      </c>
      <c r="AH314" s="18">
        <f t="shared" si="92"/>
        <v>269.1903582123789</v>
      </c>
      <c r="AI314" s="18">
        <f t="shared" si="93"/>
        <v>126.8100694484056</v>
      </c>
      <c r="AJ314" s="18">
        <f t="shared" si="94"/>
        <v>100.0004276607845</v>
      </c>
      <c r="AK314" s="14" t="s">
        <v>660</v>
      </c>
      <c r="AL314" s="14">
        <v>0</v>
      </c>
      <c r="AM314" s="18">
        <f t="shared" si="95"/>
        <v>390.99771452358164</v>
      </c>
      <c r="AN314" s="17">
        <f t="shared" si="96"/>
        <v>0.57158760321484592</v>
      </c>
      <c r="AO314" s="14" t="s">
        <v>69</v>
      </c>
      <c r="AP314" s="14" t="s">
        <v>55</v>
      </c>
      <c r="AQ314" s="14">
        <v>0</v>
      </c>
      <c r="AR314" s="14">
        <v>8</v>
      </c>
      <c r="AS314" s="14">
        <v>106</v>
      </c>
      <c r="AT314" s="14">
        <v>0</v>
      </c>
    </row>
    <row r="315" spans="1:46" x14ac:dyDescent="0.55000000000000004">
      <c r="A315" s="14" t="s">
        <v>48</v>
      </c>
      <c r="B315" s="14" t="s">
        <v>111</v>
      </c>
      <c r="C315" s="15" t="s">
        <v>657</v>
      </c>
      <c r="D315" s="16">
        <v>11</v>
      </c>
      <c r="E315" s="16" t="s">
        <v>693</v>
      </c>
      <c r="F315" s="14" t="s">
        <v>694</v>
      </c>
      <c r="G315" s="14">
        <v>207</v>
      </c>
      <c r="H315" s="14">
        <v>155</v>
      </c>
      <c r="I315" s="14">
        <v>0</v>
      </c>
      <c r="J315" s="14">
        <v>0</v>
      </c>
      <c r="K315" s="14">
        <f t="shared" si="97"/>
        <v>155</v>
      </c>
      <c r="L315" s="17">
        <f t="shared" si="79"/>
        <v>0.74879227053140096</v>
      </c>
      <c r="M315" s="15">
        <v>2.3349711549999999</v>
      </c>
      <c r="N315" s="14">
        <f t="shared" si="80"/>
        <v>98</v>
      </c>
      <c r="O315" s="17">
        <v>0.52336448599999996</v>
      </c>
      <c r="P315" s="18">
        <f t="shared" si="81"/>
        <v>51.289719627999993</v>
      </c>
      <c r="Q315" s="14">
        <v>1</v>
      </c>
      <c r="R315" s="14">
        <v>1</v>
      </c>
      <c r="S315" s="14">
        <v>0</v>
      </c>
      <c r="T315" s="18">
        <f t="shared" si="82"/>
        <v>1.0467289719999999</v>
      </c>
      <c r="U315" s="14">
        <v>2</v>
      </c>
      <c r="V315" s="14">
        <v>0</v>
      </c>
      <c r="W315" s="14">
        <v>0</v>
      </c>
      <c r="X315" s="18">
        <v>30.6351228504946</v>
      </c>
      <c r="Y315" s="17">
        <f t="shared" si="83"/>
        <v>0.84396775724398743</v>
      </c>
      <c r="Z315" s="14">
        <f t="shared" si="84"/>
        <v>26</v>
      </c>
      <c r="AA315" s="14">
        <f t="shared" si="85"/>
        <v>62</v>
      </c>
      <c r="AB315" s="15" t="str">
        <f t="shared" si="86"/>
        <v>Red</v>
      </c>
      <c r="AC315" s="15" t="str">
        <f t="shared" si="87"/>
        <v>Green</v>
      </c>
      <c r="AD315" s="15" t="str">
        <f t="shared" si="88"/>
        <v>None</v>
      </c>
      <c r="AE315" s="17">
        <f t="shared" si="89"/>
        <v>0.38735177865612647</v>
      </c>
      <c r="AF315" s="18">
        <f t="shared" si="90"/>
        <v>1.0467289719999999</v>
      </c>
      <c r="AG315" s="18">
        <f t="shared" si="91"/>
        <v>2</v>
      </c>
      <c r="AH315" s="18">
        <f t="shared" si="92"/>
        <v>188.25136537149467</v>
      </c>
      <c r="AI315" s="18">
        <f t="shared" si="93"/>
        <v>32.298674250494606</v>
      </c>
      <c r="AJ315" s="18">
        <f t="shared" si="94"/>
        <v>13.550039621989278</v>
      </c>
      <c r="AK315" s="14" t="s">
        <v>660</v>
      </c>
      <c r="AL315" s="14">
        <v>0</v>
      </c>
      <c r="AM315" s="18">
        <f t="shared" si="95"/>
        <v>61.713538297848146</v>
      </c>
      <c r="AN315" s="17">
        <f t="shared" si="96"/>
        <v>0.84396775724398743</v>
      </c>
      <c r="AO315" s="14" t="s">
        <v>114</v>
      </c>
      <c r="AP315" s="14" t="s">
        <v>55</v>
      </c>
      <c r="AQ315" s="14">
        <v>0</v>
      </c>
      <c r="AR315" s="14">
        <v>8</v>
      </c>
      <c r="AS315" s="14">
        <v>98</v>
      </c>
      <c r="AT315" s="14">
        <v>0</v>
      </c>
    </row>
    <row r="316" spans="1:46" x14ac:dyDescent="0.55000000000000004">
      <c r="A316" s="14" t="s">
        <v>70</v>
      </c>
      <c r="B316" s="14" t="s">
        <v>92</v>
      </c>
      <c r="C316" s="15" t="s">
        <v>657</v>
      </c>
      <c r="D316" s="16">
        <v>12</v>
      </c>
      <c r="E316" s="16" t="s">
        <v>695</v>
      </c>
      <c r="F316" s="14" t="s">
        <v>696</v>
      </c>
      <c r="G316" s="14">
        <v>313</v>
      </c>
      <c r="H316" s="14">
        <v>272</v>
      </c>
      <c r="I316" s="14">
        <v>2</v>
      </c>
      <c r="J316" s="14">
        <v>1</v>
      </c>
      <c r="K316" s="14">
        <f>H316-I316-J316</f>
        <v>269</v>
      </c>
      <c r="L316" s="17">
        <f t="shared" si="79"/>
        <v>0.85942492012779548</v>
      </c>
      <c r="M316" s="15">
        <v>1.93439037</v>
      </c>
      <c r="N316" s="14">
        <f t="shared" si="80"/>
        <v>77</v>
      </c>
      <c r="O316" s="17">
        <v>0.85087719299999998</v>
      </c>
      <c r="P316" s="18">
        <f t="shared" si="81"/>
        <v>65.517543860999993</v>
      </c>
      <c r="Q316" s="14">
        <v>0</v>
      </c>
      <c r="R316" s="14">
        <v>0</v>
      </c>
      <c r="S316" s="14">
        <v>2</v>
      </c>
      <c r="T316" s="18">
        <f t="shared" si="82"/>
        <v>2</v>
      </c>
      <c r="U316" s="14">
        <v>8</v>
      </c>
      <c r="V316" s="14">
        <v>0</v>
      </c>
      <c r="W316" s="14">
        <v>0</v>
      </c>
      <c r="X316" s="18">
        <v>46.401065289662903</v>
      </c>
      <c r="Y316" s="17">
        <f t="shared" si="83"/>
        <v>0.90133060246433583</v>
      </c>
      <c r="Z316" s="14">
        <f t="shared" si="84"/>
        <v>3</v>
      </c>
      <c r="AA316" s="14">
        <f t="shared" si="85"/>
        <v>37</v>
      </c>
      <c r="AB316" s="15" t="str">
        <f t="shared" si="86"/>
        <v>Green</v>
      </c>
      <c r="AC316" s="15" t="str">
        <f t="shared" si="87"/>
        <v>Yellow</v>
      </c>
      <c r="AD316" s="15" t="str">
        <f t="shared" si="88"/>
        <v>Category 2</v>
      </c>
      <c r="AE316" s="17">
        <f t="shared" si="89"/>
        <v>0.22254335260115607</v>
      </c>
      <c r="AF316" s="18">
        <f t="shared" si="90"/>
        <v>0</v>
      </c>
      <c r="AG316" s="18">
        <f t="shared" si="91"/>
        <v>8</v>
      </c>
      <c r="AH316" s="18">
        <f t="shared" si="92"/>
        <v>284.65061527187362</v>
      </c>
      <c r="AI316" s="18">
        <f t="shared" si="93"/>
        <v>30.88352142866291</v>
      </c>
      <c r="AJ316" s="18">
        <f t="shared" si="94"/>
        <v>2.5341367005365285</v>
      </c>
      <c r="AK316" s="14" t="s">
        <v>660</v>
      </c>
      <c r="AL316" s="14">
        <v>0</v>
      </c>
      <c r="AM316" s="18">
        <f t="shared" si="95"/>
        <v>36.296097348401851</v>
      </c>
      <c r="AN316" s="17">
        <f t="shared" si="96"/>
        <v>0.90133060246433583</v>
      </c>
      <c r="AO316" s="14" t="s">
        <v>117</v>
      </c>
      <c r="AP316" s="14" t="s">
        <v>55</v>
      </c>
      <c r="AQ316" s="14">
        <v>3</v>
      </c>
      <c r="AR316" s="14">
        <v>8</v>
      </c>
      <c r="AS316" s="14">
        <v>77</v>
      </c>
      <c r="AT316" s="14">
        <v>0</v>
      </c>
    </row>
    <row r="317" spans="1:46" x14ac:dyDescent="0.55000000000000004">
      <c r="A317" s="14" t="s">
        <v>48</v>
      </c>
      <c r="B317" s="14" t="s">
        <v>49</v>
      </c>
      <c r="C317" s="15" t="s">
        <v>657</v>
      </c>
      <c r="D317" s="16">
        <v>10</v>
      </c>
      <c r="E317" s="16" t="s">
        <v>697</v>
      </c>
      <c r="F317" s="14" t="s">
        <v>698</v>
      </c>
      <c r="G317" s="14">
        <v>165</v>
      </c>
      <c r="H317" s="14">
        <v>135</v>
      </c>
      <c r="I317" s="14">
        <v>1</v>
      </c>
      <c r="J317" s="14">
        <v>0</v>
      </c>
      <c r="K317" s="14">
        <f t="shared" si="97"/>
        <v>134</v>
      </c>
      <c r="L317" s="17">
        <f t="shared" si="79"/>
        <v>0.81212121212121213</v>
      </c>
      <c r="M317" s="15">
        <v>2.1442586619999999</v>
      </c>
      <c r="N317" s="14">
        <f t="shared" si="80"/>
        <v>44</v>
      </c>
      <c r="O317" s="17">
        <v>0.770642202</v>
      </c>
      <c r="P317" s="18">
        <f t="shared" si="81"/>
        <v>33.908256887999997</v>
      </c>
      <c r="Q317" s="14">
        <v>2</v>
      </c>
      <c r="R317" s="14">
        <v>0</v>
      </c>
      <c r="S317" s="14">
        <v>1</v>
      </c>
      <c r="T317" s="18">
        <f t="shared" si="82"/>
        <v>2.5412844039999998</v>
      </c>
      <c r="U317" s="14">
        <v>0</v>
      </c>
      <c r="V317" s="14">
        <v>0</v>
      </c>
      <c r="W317" s="14">
        <v>0</v>
      </c>
      <c r="X317" s="18">
        <v>21.423117816330802</v>
      </c>
      <c r="Y317" s="17">
        <f t="shared" si="83"/>
        <v>0.90319044530708603</v>
      </c>
      <c r="Z317" s="14">
        <f t="shared" si="84"/>
        <v>2</v>
      </c>
      <c r="AA317" s="14">
        <f t="shared" si="85"/>
        <v>21</v>
      </c>
      <c r="AB317" s="15" t="str">
        <f t="shared" si="86"/>
        <v>Green</v>
      </c>
      <c r="AC317" s="15" t="str">
        <f t="shared" si="87"/>
        <v>Yellow</v>
      </c>
      <c r="AD317" s="15" t="str">
        <f t="shared" si="88"/>
        <v>None</v>
      </c>
      <c r="AE317" s="17">
        <f t="shared" si="89"/>
        <v>0.24719101123595505</v>
      </c>
      <c r="AF317" s="18">
        <f t="shared" si="90"/>
        <v>1.541284404</v>
      </c>
      <c r="AG317" s="18">
        <f t="shared" si="91"/>
        <v>0</v>
      </c>
      <c r="AH317" s="18">
        <f t="shared" si="92"/>
        <v>150.05543616568417</v>
      </c>
      <c r="AI317" s="18">
        <f t="shared" si="93"/>
        <v>15.973576524330806</v>
      </c>
      <c r="AJ317" s="18">
        <f t="shared" si="94"/>
        <v>1.0290126900149765</v>
      </c>
      <c r="AK317" s="14" t="s">
        <v>660</v>
      </c>
      <c r="AL317" s="14">
        <v>0</v>
      </c>
      <c r="AM317" s="18">
        <f t="shared" si="95"/>
        <v>20.727617152130485</v>
      </c>
      <c r="AN317" s="17">
        <f t="shared" si="96"/>
        <v>0.90319044530708603</v>
      </c>
      <c r="AO317" s="14" t="s">
        <v>110</v>
      </c>
      <c r="AP317" s="14" t="s">
        <v>55</v>
      </c>
      <c r="AQ317" s="14">
        <v>0</v>
      </c>
      <c r="AR317" s="14">
        <v>8</v>
      </c>
      <c r="AS317" s="14">
        <v>44</v>
      </c>
      <c r="AT317" s="14">
        <v>0</v>
      </c>
    </row>
    <row r="318" spans="1:46" x14ac:dyDescent="0.55000000000000004">
      <c r="A318" s="14" t="s">
        <v>56</v>
      </c>
      <c r="B318" s="14" t="s">
        <v>279</v>
      </c>
      <c r="C318" s="15" t="s">
        <v>320</v>
      </c>
      <c r="D318" s="16">
        <v>9</v>
      </c>
      <c r="E318" s="16" t="s">
        <v>699</v>
      </c>
      <c r="F318" s="14" t="s">
        <v>700</v>
      </c>
      <c r="G318" s="14">
        <v>62</v>
      </c>
      <c r="H318" s="14">
        <v>43</v>
      </c>
      <c r="I318" s="14">
        <v>1</v>
      </c>
      <c r="J318" s="14">
        <v>0</v>
      </c>
      <c r="K318" s="14">
        <f t="shared" si="97"/>
        <v>42</v>
      </c>
      <c r="L318" s="17">
        <f t="shared" si="79"/>
        <v>0.67741935483870963</v>
      </c>
      <c r="M318" s="15">
        <v>2.4710624380000001</v>
      </c>
      <c r="N318" s="14">
        <f t="shared" si="80"/>
        <v>30</v>
      </c>
      <c r="O318" s="17">
        <v>0.67500000000000004</v>
      </c>
      <c r="P318" s="18">
        <f t="shared" si="81"/>
        <v>20.25</v>
      </c>
      <c r="Q318" s="14">
        <v>0</v>
      </c>
      <c r="R318" s="14">
        <v>0</v>
      </c>
      <c r="S318" s="14">
        <v>1</v>
      </c>
      <c r="T318" s="18">
        <f t="shared" si="82"/>
        <v>1</v>
      </c>
      <c r="U318" s="14">
        <v>2</v>
      </c>
      <c r="V318" s="14">
        <v>1</v>
      </c>
      <c r="W318" s="14">
        <v>0</v>
      </c>
      <c r="X318" s="18">
        <v>5.3346141846822199</v>
      </c>
      <c r="Y318" s="17">
        <f t="shared" si="83"/>
        <v>0.88573202927931893</v>
      </c>
      <c r="Z318" s="14">
        <f t="shared" si="84"/>
        <v>3</v>
      </c>
      <c r="AA318" s="14">
        <f t="shared" si="85"/>
        <v>11</v>
      </c>
      <c r="AB318" s="15" t="str">
        <f t="shared" si="86"/>
        <v>Red</v>
      </c>
      <c r="AC318" s="15" t="str">
        <f t="shared" si="87"/>
        <v>Green</v>
      </c>
      <c r="AD318" s="15" t="str">
        <f t="shared" si="88"/>
        <v>None</v>
      </c>
      <c r="AE318" s="17">
        <f t="shared" si="89"/>
        <v>0.41666666666666669</v>
      </c>
      <c r="AF318" s="18">
        <f t="shared" si="90"/>
        <v>0</v>
      </c>
      <c r="AG318" s="18">
        <f t="shared" si="91"/>
        <v>3</v>
      </c>
      <c r="AH318" s="18">
        <f t="shared" si="92"/>
        <v>56.38446692286314</v>
      </c>
      <c r="AI318" s="18">
        <f t="shared" si="93"/>
        <v>7.0846141846822199</v>
      </c>
      <c r="AJ318" s="18">
        <f t="shared" si="94"/>
        <v>1.4690811075453603</v>
      </c>
      <c r="AK318" s="14" t="s">
        <v>660</v>
      </c>
      <c r="AL318" s="14">
        <v>0</v>
      </c>
      <c r="AM318" s="18">
        <f t="shared" si="95"/>
        <v>10.495724718047732</v>
      </c>
      <c r="AN318" s="17">
        <f t="shared" si="96"/>
        <v>0.88573202927931893</v>
      </c>
      <c r="AO318" s="14" t="s">
        <v>60</v>
      </c>
      <c r="AP318" s="14" t="s">
        <v>55</v>
      </c>
      <c r="AQ318" s="14">
        <v>0</v>
      </c>
      <c r="AR318" s="14">
        <v>6</v>
      </c>
      <c r="AS318" s="14">
        <v>30</v>
      </c>
      <c r="AT318" s="14">
        <v>0</v>
      </c>
    </row>
    <row r="319" spans="1:46" x14ac:dyDescent="0.55000000000000004">
      <c r="A319" s="14" t="s">
        <v>56</v>
      </c>
      <c r="B319" s="14" t="s">
        <v>57</v>
      </c>
      <c r="C319" s="15" t="s">
        <v>657</v>
      </c>
      <c r="D319" s="16">
        <v>12</v>
      </c>
      <c r="E319" s="16" t="s">
        <v>701</v>
      </c>
      <c r="F319" s="14" t="s">
        <v>702</v>
      </c>
      <c r="G319" s="14">
        <v>349</v>
      </c>
      <c r="H319" s="14">
        <v>279</v>
      </c>
      <c r="I319" s="14">
        <v>3</v>
      </c>
      <c r="J319" s="14">
        <v>1</v>
      </c>
      <c r="K319" s="14">
        <f t="shared" si="97"/>
        <v>275</v>
      </c>
      <c r="L319" s="17">
        <f t="shared" si="79"/>
        <v>0.78796561604584525</v>
      </c>
      <c r="M319" s="15">
        <v>2.693617385</v>
      </c>
      <c r="N319" s="14">
        <f t="shared" si="80"/>
        <v>109</v>
      </c>
      <c r="O319" s="17">
        <v>0.901408451</v>
      </c>
      <c r="P319" s="18">
        <f t="shared" si="81"/>
        <v>98.253521159000002</v>
      </c>
      <c r="Q319" s="14">
        <v>0</v>
      </c>
      <c r="R319" s="14">
        <v>0</v>
      </c>
      <c r="S319" s="14">
        <v>3</v>
      </c>
      <c r="T319" s="18">
        <f t="shared" si="82"/>
        <v>3</v>
      </c>
      <c r="U319" s="14">
        <v>0</v>
      </c>
      <c r="V319" s="14">
        <v>0</v>
      </c>
      <c r="W319" s="14">
        <v>0</v>
      </c>
      <c r="X319" s="18">
        <v>58.915969139090699</v>
      </c>
      <c r="Y319" s="17">
        <f t="shared" si="83"/>
        <v>0.90927665335217567</v>
      </c>
      <c r="Z319" s="14">
        <f t="shared" si="84"/>
        <v>1</v>
      </c>
      <c r="AA319" s="14">
        <f t="shared" si="85"/>
        <v>36</v>
      </c>
      <c r="AB319" s="15" t="str">
        <f t="shared" si="86"/>
        <v>Red</v>
      </c>
      <c r="AC319" s="15" t="str">
        <f t="shared" si="87"/>
        <v>Yellow</v>
      </c>
      <c r="AD319" s="15" t="str">
        <f t="shared" si="88"/>
        <v>None</v>
      </c>
      <c r="AE319" s="17">
        <f t="shared" si="89"/>
        <v>0.28385416666666669</v>
      </c>
      <c r="AF319" s="18">
        <f t="shared" si="90"/>
        <v>0</v>
      </c>
      <c r="AG319" s="18">
        <f t="shared" si="91"/>
        <v>0</v>
      </c>
      <c r="AH319" s="18">
        <f t="shared" si="92"/>
        <v>317.38998316256834</v>
      </c>
      <c r="AI319" s="18">
        <f t="shared" si="93"/>
        <v>31.662447980090697</v>
      </c>
      <c r="AJ319" s="18">
        <f t="shared" si="94"/>
        <v>5.2431142659038699E-2</v>
      </c>
      <c r="AK319" s="14" t="s">
        <v>660</v>
      </c>
      <c r="AL319" s="14">
        <v>0</v>
      </c>
      <c r="AM319" s="18">
        <f t="shared" si="95"/>
        <v>35.125528216387551</v>
      </c>
      <c r="AN319" s="17">
        <f t="shared" si="96"/>
        <v>0.90927665335217567</v>
      </c>
      <c r="AO319" s="14" t="s">
        <v>60</v>
      </c>
      <c r="AP319" s="14" t="s">
        <v>55</v>
      </c>
      <c r="AQ319" s="14">
        <v>0</v>
      </c>
      <c r="AR319" s="14">
        <v>8</v>
      </c>
      <c r="AS319" s="14">
        <v>109</v>
      </c>
      <c r="AT319" s="14">
        <v>0</v>
      </c>
    </row>
    <row r="320" spans="1:46" x14ac:dyDescent="0.55000000000000004">
      <c r="A320" s="14" t="s">
        <v>48</v>
      </c>
      <c r="B320" s="14" t="s">
        <v>111</v>
      </c>
      <c r="C320" s="15" t="s">
        <v>320</v>
      </c>
      <c r="D320" s="16">
        <v>8</v>
      </c>
      <c r="E320" s="16" t="s">
        <v>703</v>
      </c>
      <c r="F320" s="14" t="s">
        <v>704</v>
      </c>
      <c r="G320" s="14">
        <v>17</v>
      </c>
      <c r="H320" s="14">
        <v>13</v>
      </c>
      <c r="I320" s="14">
        <v>0</v>
      </c>
      <c r="J320" s="14">
        <v>0</v>
      </c>
      <c r="K320" s="14">
        <f t="shared" si="97"/>
        <v>13</v>
      </c>
      <c r="L320" s="17">
        <f t="shared" si="79"/>
        <v>0.76470588235294112</v>
      </c>
      <c r="M320" s="15">
        <v>0.70294319000000005</v>
      </c>
      <c r="N320" s="14">
        <f t="shared" si="80"/>
        <v>3</v>
      </c>
      <c r="O320" s="17">
        <v>1</v>
      </c>
      <c r="P320" s="18">
        <f t="shared" si="81"/>
        <v>3</v>
      </c>
      <c r="Q320" s="14">
        <v>3</v>
      </c>
      <c r="R320" s="14">
        <v>0</v>
      </c>
      <c r="S320" s="14">
        <v>0</v>
      </c>
      <c r="T320" s="18">
        <f t="shared" si="82"/>
        <v>3</v>
      </c>
      <c r="U320" s="14">
        <v>1</v>
      </c>
      <c r="V320" s="14">
        <v>0</v>
      </c>
      <c r="W320" s="14">
        <v>1</v>
      </c>
      <c r="X320" s="18">
        <v>0.49394089353701498</v>
      </c>
      <c r="Y320" s="17">
        <f t="shared" si="83"/>
        <v>0.97094465332135205</v>
      </c>
      <c r="Z320" s="14">
        <f t="shared" si="84"/>
        <v>0</v>
      </c>
      <c r="AA320" s="14">
        <f t="shared" si="85"/>
        <v>1</v>
      </c>
      <c r="AB320" s="15" t="str">
        <f t="shared" si="86"/>
        <v>Red</v>
      </c>
      <c r="AC320" s="15" t="str">
        <f t="shared" si="87"/>
        <v>Yellow</v>
      </c>
      <c r="AD320" s="15" t="str">
        <f t="shared" si="88"/>
        <v>None</v>
      </c>
      <c r="AE320" s="17">
        <f t="shared" si="89"/>
        <v>0.1875</v>
      </c>
      <c r="AF320" s="18">
        <f t="shared" si="90"/>
        <v>3</v>
      </c>
      <c r="AG320" s="18">
        <f t="shared" si="91"/>
        <v>2</v>
      </c>
      <c r="AH320" s="18">
        <f t="shared" si="92"/>
        <v>15.460257059494733</v>
      </c>
      <c r="AI320" s="18">
        <f t="shared" si="93"/>
        <v>0.49394089353701498</v>
      </c>
      <c r="AJ320" s="18">
        <f t="shared" si="94"/>
        <v>-1.0458020469682521</v>
      </c>
      <c r="AK320" s="14" t="s">
        <v>660</v>
      </c>
      <c r="AL320" s="14">
        <v>0</v>
      </c>
      <c r="AM320" s="18">
        <f t="shared" si="95"/>
        <v>0.49394089353701498</v>
      </c>
      <c r="AN320" s="17">
        <f t="shared" si="96"/>
        <v>0.97094465332135205</v>
      </c>
      <c r="AO320" s="14" t="s">
        <v>114</v>
      </c>
      <c r="AP320" s="14" t="s">
        <v>55</v>
      </c>
      <c r="AQ320" s="14">
        <v>0</v>
      </c>
      <c r="AR320" s="14">
        <v>6</v>
      </c>
      <c r="AS320" s="14">
        <v>3</v>
      </c>
      <c r="AT320" s="14">
        <v>0</v>
      </c>
    </row>
  </sheetData>
  <autoFilter ref="A7:AT7" xr:uid="{00000000-0009-0000-0000-000000000000}"/>
  <mergeCells count="1"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2019-12-18-07-46-48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Roppo, Joseph (FAA)</dc:creator>
  <cp:lastModifiedBy>Kristena Jones</cp:lastModifiedBy>
  <dcterms:created xsi:type="dcterms:W3CDTF">2019-12-18T07:46:50Z</dcterms:created>
  <dcterms:modified xsi:type="dcterms:W3CDTF">2019-12-20T23:05:35Z</dcterms:modified>
</cp:coreProperties>
</file>